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oepfert\AppData\Local\Microsoft\Windows\INetCache\Content.Outlook\Y2BOHMGV\"/>
    </mc:Choice>
  </mc:AlternateContent>
  <xr:revisionPtr revIDLastSave="0" documentId="13_ncr:1_{04D552C3-B088-4818-A0A9-54B73AC1FD69}" xr6:coauthVersionLast="47" xr6:coauthVersionMax="47" xr10:uidLastSave="{00000000-0000-0000-0000-000000000000}"/>
  <bookViews>
    <workbookView xWindow="-120" yWindow="-120" windowWidth="38640" windowHeight="21120" xr2:uid="{9D6AABFA-3F0D-4636-AB12-14B0C09A90C9}"/>
  </bookViews>
  <sheets>
    <sheet name="Sheet1" sheetId="1" r:id="rId1"/>
  </sheets>
  <definedNames>
    <definedName name="_xlnm.Print_Area" localSheetId="0">Sheet1!$A$1:$G$236</definedName>
    <definedName name="_xlnm.Print_Titles" localSheetId="0">Sheet1!$A:$F,Sheet1!$1:$2</definedName>
    <definedName name="QB_COLUMN_59200" localSheetId="0" hidden="1">Sheet1!#REF!</definedName>
    <definedName name="QB_COLUMN_62240" localSheetId="0" hidden="1">Sheet1!#REF!</definedName>
    <definedName name="QB_COLUMN_63620" localSheetId="0" hidden="1">Sheet1!#REF!</definedName>
    <definedName name="QB_COLUMN_63660" localSheetId="0" hidden="1">Sheet1!#REF!</definedName>
    <definedName name="QB_COLUMN_64430" localSheetId="0" hidden="1">Sheet1!#REF!</definedName>
    <definedName name="QB_COLUMN_64470" localSheetId="0" hidden="1">Sheet1!#REF!</definedName>
    <definedName name="QB_COLUMN_76210" localSheetId="0" hidden="1">Sheet1!#REF!</definedName>
    <definedName name="QB_COLUMN_76250" localSheetId="0" hidden="1">Sheet1!#REF!</definedName>
    <definedName name="QB_COLUMN_76280" localSheetId="0" hidden="1">Sheet1!#REF!</definedName>
    <definedName name="QB_DATA_0" localSheetId="0" hidden="1">Sheet1!$6:$6,Sheet1!$7:$7,Sheet1!$8:$8,Sheet1!$9:$9,Sheet1!$10:$10,Sheet1!$13:$13,Sheet1!$14:$14,Sheet1!$15:$15,Sheet1!$18:$18,Sheet1!$21:$21,Sheet1!$22:$22,Sheet1!$25:$25,Sheet1!$26:$26,Sheet1!$30:$30,Sheet1!$31:$31,Sheet1!$32:$32</definedName>
    <definedName name="QB_DATA_1" localSheetId="0" hidden="1">Sheet1!$33:$33,Sheet1!$35:$35,Sheet1!$36:$36,Sheet1!$40:$40,Sheet1!$41:$41,Sheet1!$42:$42,Sheet1!$43:$43,Sheet1!$44:$44,Sheet1!$47:$47,Sheet1!$48:$48,Sheet1!$49:$49,Sheet1!$50:$50,Sheet1!$51:$51,Sheet1!$52:$52,Sheet1!$53:$53,Sheet1!$54:$54</definedName>
    <definedName name="QB_DATA_2" localSheetId="0" hidden="1">Sheet1!$57:$57,Sheet1!$58:$58,Sheet1!$59:$59,Sheet1!$60:$60,Sheet1!$61:$61,Sheet1!$62:$62,Sheet1!$63:$63,Sheet1!$64:$64,Sheet1!$65:$65,Sheet1!$66:$66,Sheet1!$67:$67,Sheet1!$70:$70,Sheet1!$71:$71,Sheet1!$74:$74,Sheet1!$75:$75,Sheet1!$76:$76</definedName>
    <definedName name="QB_DATA_3" localSheetId="0" hidden="1">Sheet1!$77:$77,Sheet1!$78:$78,Sheet1!$79:$79,Sheet1!$80:$80,Sheet1!$84:$84,Sheet1!$87:$87,Sheet1!#REF!,Sheet1!$92:$92,Sheet1!$93:$93,Sheet1!$94:$94,Sheet1!$95:$95,Sheet1!$96:$96,Sheet1!$97:$97,Sheet1!$98:$98,Sheet1!$99:$99,Sheet1!$100:$100</definedName>
    <definedName name="QB_DATA_4" localSheetId="0" hidden="1">Sheet1!$101:$101,Sheet1!$102:$102,Sheet1!$103:$103,Sheet1!$104:$104,Sheet1!$105:$105,Sheet1!$106:$106,Sheet1!$107:$107,Sheet1!$108:$108,Sheet1!$109:$109,Sheet1!$110:$110,Sheet1!$111:$111,Sheet1!#REF!,Sheet1!$113:$113,Sheet1!#REF!,Sheet1!$115:$115,Sheet1!$116:$116</definedName>
    <definedName name="QB_DATA_5" localSheetId="0" hidden="1">Sheet1!$117:$117,Sheet1!$118:$118,Sheet1!$119:$119,Sheet1!$122:$122,Sheet1!$123:$123,Sheet1!$124:$124,Sheet1!$126:$126,Sheet1!$127:$127,Sheet1!$129:$129,Sheet1!$130:$130,Sheet1!$132:$132,Sheet1!$135:$135,Sheet1!$136:$136,Sheet1!$137:$137,Sheet1!$138:$138,Sheet1!$139:$139</definedName>
    <definedName name="QB_DATA_6" localSheetId="0" hidden="1">Sheet1!$140:$140,Sheet1!$141:$141,Sheet1!$142:$142,Sheet1!$143:$143,Sheet1!$145:$145,Sheet1!$146:$146,Sheet1!$148:$148,Sheet1!$149:$149,Sheet1!$152:$152,Sheet1!$153:$153,Sheet1!$154:$154,Sheet1!$155:$155,Sheet1!$158:$158,Sheet1!$159:$159,Sheet1!$160:$160,Sheet1!$161:$161</definedName>
    <definedName name="QB_DATA_7" localSheetId="0" hidden="1">Sheet1!$162:$162,Sheet1!#REF!,Sheet1!$165:$165,Sheet1!$168:$168,Sheet1!$169:$169,Sheet1!$170:$170,Sheet1!$173:$173,Sheet1!$179:$179,Sheet1!$180:$180,Sheet1!$181:$181,Sheet1!$182:$182,Sheet1!$185:$185,Sheet1!$186:$186,Sheet1!$187:$187,Sheet1!$188:$188,Sheet1!$189:$189</definedName>
    <definedName name="QB_DATA_8" localSheetId="0" hidden="1">Sheet1!$190:$190,Sheet1!$193:$193,Sheet1!$195:$195,Sheet1!$196:$196,Sheet1!$197:$197,Sheet1!$198:$198,Sheet1!$201:$201,Sheet1!$202:$202,Sheet1!$203:$203,Sheet1!$204:$204,Sheet1!$207:$207,Sheet1!$208:$208,Sheet1!$209:$209,Sheet1!$210:$210,Sheet1!$212:$212,Sheet1!$214:$214</definedName>
    <definedName name="QB_DATA_9" localSheetId="0" hidden="1">Sheet1!#REF!,Sheet1!$219:$219,Sheet1!$222:$222,Sheet1!$223:$223,Sheet1!$229:$229,Sheet1!$230:$230,Sheet1!$231:$231,Sheet1!$232:$232</definedName>
    <definedName name="QB_FORMULA_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1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2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3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4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5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6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7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9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1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2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3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4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5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6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7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9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1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2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3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4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5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6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7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39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1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2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3" localSheetId="0" hidden="1">Sheet1!#REF!,Sheet1!#REF!,Sheet1!#REF!,Sheet1!#REF!,Sheet1!#REF!,Sheet1!#REF!,Sheet1!#REF!,Sheet1!#REF!,Sheet1!#REF!,Sheet1!#REF!,Sheet1!#REF!,Sheet1!#REF!,Sheet1!#REF!,Sheet1!#REF!</definedName>
    <definedName name="QB_FORMULA_5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6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7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9" localSheetId="0" hidden="1">Sheet1!#REF!,Sheet1!#REF!,Sheet1!#REF!,Sheet1!#REF!,Sheet1!#REF!,Sheet1!#REF!,Sheet1!#REF!,Sheet1!#REF!,Sheet1!#REF!,Sheet1!#REF!,Sheet1!#REF!,Sheet1!#REF!,Sheet1!#REF!,Sheet1!#REF!,Sheet1!#REF!,Sheet1!#REF!</definedName>
    <definedName name="QB_ROW_100240" localSheetId="0" hidden="1">Sheet1!$E$104</definedName>
    <definedName name="QB_ROW_108240" localSheetId="0" hidden="1">Sheet1!$E$108</definedName>
    <definedName name="QB_ROW_112240" localSheetId="0" hidden="1">Sheet1!$E$109</definedName>
    <definedName name="QB_ROW_113240" localSheetId="0" hidden="1">Sheet1!$E$110</definedName>
    <definedName name="QB_ROW_115240" localSheetId="0" hidden="1">Sheet1!$E$119</definedName>
    <definedName name="QB_ROW_117030" localSheetId="0" hidden="1">Sheet1!$D$121</definedName>
    <definedName name="QB_ROW_117330" localSheetId="0" hidden="1">Sheet1!$D$125</definedName>
    <definedName name="QB_ROW_120240" localSheetId="0" hidden="1">Sheet1!$E$124</definedName>
    <definedName name="QB_ROW_1230" localSheetId="0" hidden="1">Sheet1!$D$214</definedName>
    <definedName name="QB_ROW_142230" localSheetId="0" hidden="1">Sheet1!$D$127</definedName>
    <definedName name="QB_ROW_146030" localSheetId="0" hidden="1">Sheet1!$D$128</definedName>
    <definedName name="QB_ROW_146330" localSheetId="0" hidden="1">Sheet1!$D$133</definedName>
    <definedName name="QB_ROW_153030" localSheetId="0" hidden="1">Sheet1!$D$134</definedName>
    <definedName name="QB_ROW_153330" localSheetId="0" hidden="1">Sheet1!$D$150</definedName>
    <definedName name="QB_ROW_157240" localSheetId="0" hidden="1">Sheet1!$E$136</definedName>
    <definedName name="QB_ROW_173240" localSheetId="0" hidden="1">Sheet1!$E$139</definedName>
    <definedName name="QB_ROW_179250" localSheetId="0" hidden="1">Sheet1!$F$71</definedName>
    <definedName name="QB_ROW_181240" localSheetId="0" hidden="1">Sheet1!$E$142</definedName>
    <definedName name="QB_ROW_18301" localSheetId="0" hidden="1">Sheet1!$A$236</definedName>
    <definedName name="QB_ROW_184040" localSheetId="0" hidden="1">Sheet1!$E$144</definedName>
    <definedName name="QB_ROW_184250" localSheetId="0" hidden="1">Sheet1!$F$146</definedName>
    <definedName name="QB_ROW_184340" localSheetId="0" hidden="1">Sheet1!$E$147</definedName>
    <definedName name="QB_ROW_187030" localSheetId="0" hidden="1">Sheet1!$D$157</definedName>
    <definedName name="QB_ROW_187330" localSheetId="0" hidden="1">Sheet1!$D$163</definedName>
    <definedName name="QB_ROW_190030" localSheetId="0" hidden="1">Sheet1!$D$164</definedName>
    <definedName name="QB_ROW_19011" localSheetId="0" hidden="1">Sheet1!$B$3</definedName>
    <definedName name="QB_ROW_190330" localSheetId="0" hidden="1">Sheet1!$D$166</definedName>
    <definedName name="QB_ROW_191240" localSheetId="0" hidden="1">Sheet1!$E$168</definedName>
    <definedName name="QB_ROW_19311" localSheetId="0" hidden="1">Sheet1!$B$216</definedName>
    <definedName name="QB_ROW_194340" localSheetId="0" hidden="1">Sheet1!$E$193</definedName>
    <definedName name="QB_ROW_196030" localSheetId="0" hidden="1">Sheet1!$D$227</definedName>
    <definedName name="QB_ROW_196330" localSheetId="0" hidden="1">Sheet1!$D$233</definedName>
    <definedName name="QB_ROW_197240" localSheetId="0" hidden="1">Sheet1!$E$158</definedName>
    <definedName name="QB_ROW_198030" localSheetId="0" hidden="1">Sheet1!$D$151</definedName>
    <definedName name="QB_ROW_198240" localSheetId="0" hidden="1">Sheet1!$E$155</definedName>
    <definedName name="QB_ROW_198330" localSheetId="0" hidden="1">Sheet1!$D$156</definedName>
    <definedName name="QB_ROW_199240" localSheetId="0" hidden="1">Sheet1!$E$152</definedName>
    <definedName name="QB_ROW_20021" localSheetId="0" hidden="1">Sheet1!$C$4</definedName>
    <definedName name="QB_ROW_200240" localSheetId="0" hidden="1">Sheet1!$E$130</definedName>
    <definedName name="QB_ROW_202240" localSheetId="0" hidden="1">Sheet1!$E$135</definedName>
    <definedName name="QB_ROW_20321" localSheetId="0" hidden="1">Sheet1!$C$89</definedName>
    <definedName name="QB_ROW_203240" localSheetId="0" hidden="1">Sheet1!$E$159</definedName>
    <definedName name="QB_ROW_204240" localSheetId="0" hidden="1">Sheet1!$E$153</definedName>
    <definedName name="QB_ROW_205240" localSheetId="0" hidden="1">Sheet1!$E$132</definedName>
    <definedName name="QB_ROW_206240" localSheetId="0" hidden="1">Sheet1!$E$154</definedName>
    <definedName name="QB_ROW_21021" localSheetId="0" hidden="1">Sheet1!$C$90</definedName>
    <definedName name="QB_ROW_21030" localSheetId="0" hidden="1">Sheet1!$D$5</definedName>
    <definedName name="QB_ROW_212240" localSheetId="0" hidden="1">Sheet1!$E$117</definedName>
    <definedName name="QB_ROW_21321" localSheetId="0" hidden="1">Sheet1!$C$215</definedName>
    <definedName name="QB_ROW_213240" localSheetId="0" hidden="1">Sheet1!$E$113</definedName>
    <definedName name="QB_ROW_21330" localSheetId="0" hidden="1">Sheet1!$D$11</definedName>
    <definedName name="QB_ROW_214240" localSheetId="0" hidden="1">Sheet1!$E$229</definedName>
    <definedName name="QB_ROW_215240" localSheetId="0" hidden="1">Sheet1!$E$95</definedName>
    <definedName name="QB_ROW_216240" localSheetId="0" hidden="1">Sheet1!$E$102</definedName>
    <definedName name="QB_ROW_217240" localSheetId="0" hidden="1">Sheet1!$E$96</definedName>
    <definedName name="QB_ROW_218240" localSheetId="0" hidden="1">Sheet1!$E$99</definedName>
    <definedName name="QB_ROW_219240" localSheetId="0" hidden="1">Sheet1!$E$106</definedName>
    <definedName name="QB_ROW_22011" localSheetId="0" hidden="1">Sheet1!$B$217</definedName>
    <definedName name="QB_ROW_222240" localSheetId="0" hidden="1">Sheet1!$E$105</definedName>
    <definedName name="QB_ROW_22240" localSheetId="0" hidden="1">Sheet1!$E$6</definedName>
    <definedName name="QB_ROW_22311" localSheetId="0" hidden="1">Sheet1!$B$235</definedName>
    <definedName name="QB_ROW_224240" localSheetId="0" hidden="1">Sheet1!#REF!</definedName>
    <definedName name="QB_ROW_225240" localSheetId="0" hidden="1">Sheet1!#REF!</definedName>
    <definedName name="QB_ROW_226240" localSheetId="0" hidden="1">Sheet1!$E$115</definedName>
    <definedName name="QB_ROW_227240" localSheetId="0" hidden="1">Sheet1!$E$116</definedName>
    <definedName name="QB_ROW_228240" localSheetId="0" hidden="1">Sheet1!$E$111</definedName>
    <definedName name="QB_ROW_229240" localSheetId="0" hidden="1">Sheet1!$E$123</definedName>
    <definedName name="QB_ROW_23021" localSheetId="0" hidden="1">Sheet1!$C$218</definedName>
    <definedName name="QB_ROW_231240" localSheetId="0" hidden="1">Sheet1!$E$122</definedName>
    <definedName name="QB_ROW_23240" localSheetId="0" hidden="1">Sheet1!$E$7</definedName>
    <definedName name="QB_ROW_23321" localSheetId="0" hidden="1">Sheet1!$C$225</definedName>
    <definedName name="QB_ROW_234240" localSheetId="0" hidden="1">Sheet1!$E$137</definedName>
    <definedName name="QB_ROW_237240" localSheetId="0" hidden="1">Sheet1!$E$141</definedName>
    <definedName name="QB_ROW_24021" localSheetId="0" hidden="1">Sheet1!$C$226</definedName>
    <definedName name="QB_ROW_240240" localSheetId="0" hidden="1">Sheet1!$E$169</definedName>
    <definedName name="QB_ROW_242030" localSheetId="0" hidden="1">Sheet1!$D$178</definedName>
    <definedName name="QB_ROW_242240" localSheetId="0" hidden="1">Sheet1!$E$182</definedName>
    <definedName name="QB_ROW_242330" localSheetId="0" hidden="1">Sheet1!$D$183</definedName>
    <definedName name="QB_ROW_243040" localSheetId="0" hidden="1">Sheet1!$E$206</definedName>
    <definedName name="QB_ROW_24321" localSheetId="0" hidden="1">Sheet1!$C$234</definedName>
    <definedName name="QB_ROW_243250" localSheetId="0" hidden="1">Sheet1!$F$210</definedName>
    <definedName name="QB_ROW_243340" localSheetId="0" hidden="1">Sheet1!$E$211</definedName>
    <definedName name="QB_ROW_244240" localSheetId="0" hidden="1">Sheet1!$E$173</definedName>
    <definedName name="QB_ROW_246240" localSheetId="0" hidden="1">Sheet1!$E$8</definedName>
    <definedName name="QB_ROW_249030" localSheetId="0" hidden="1">Sheet1!$D$24</definedName>
    <definedName name="QB_ROW_249330" localSheetId="0" hidden="1">Sheet1!$D$27</definedName>
    <definedName name="QB_ROW_250240" localSheetId="0" hidden="1">Sheet1!$E$26</definedName>
    <definedName name="QB_ROW_251030" localSheetId="0" hidden="1">Sheet1!$D$83</definedName>
    <definedName name="QB_ROW_251330" localSheetId="0" hidden="1">Sheet1!$D$85</definedName>
    <definedName name="QB_ROW_253240" localSheetId="0" hidden="1">Sheet1!$E$84</definedName>
    <definedName name="QB_ROW_256240" localSheetId="0" hidden="1">Sheet1!$E$149</definedName>
    <definedName name="QB_ROW_257250" localSheetId="0" hidden="1">Sheet1!$F$42</definedName>
    <definedName name="QB_ROW_258250" localSheetId="0" hidden="1">Sheet1!$F$70</definedName>
    <definedName name="QB_ROW_265030" localSheetId="0" hidden="1">Sheet1!$D$167</definedName>
    <definedName name="QB_ROW_265240" localSheetId="0" hidden="1">Sheet1!$E$170</definedName>
    <definedName name="QB_ROW_265330" localSheetId="0" hidden="1">Sheet1!$D$171</definedName>
    <definedName name="QB_ROW_267240" localSheetId="0" hidden="1">Sheet1!$E$118</definedName>
    <definedName name="QB_ROW_268230" localSheetId="0" hidden="1">Sheet1!$D$219</definedName>
    <definedName name="QB_ROW_277240" localSheetId="0" hidden="1">Sheet1!$E$94</definedName>
    <definedName name="QB_ROW_278030" localSheetId="0" hidden="1">Sheet1!$D$184</definedName>
    <definedName name="QB_ROW_278330" localSheetId="0" hidden="1">Sheet1!$D$191</definedName>
    <definedName name="QB_ROW_279240" localSheetId="0" hidden="1">Sheet1!$E$185</definedName>
    <definedName name="QB_ROW_280240" localSheetId="0" hidden="1">Sheet1!$E$186</definedName>
    <definedName name="QB_ROW_281240" localSheetId="0" hidden="1">Sheet1!$E$187</definedName>
    <definedName name="QB_ROW_282240" localSheetId="0" hidden="1">Sheet1!$E$188</definedName>
    <definedName name="QB_ROW_28240" localSheetId="0" hidden="1">Sheet1!$E$9</definedName>
    <definedName name="QB_ROW_283240" localSheetId="0" hidden="1">Sheet1!$E$189</definedName>
    <definedName name="QB_ROW_284240" localSheetId="0" hidden="1">Sheet1!$E$190</definedName>
    <definedName name="QB_ROW_288040" localSheetId="0" hidden="1">Sheet1!$E$29</definedName>
    <definedName name="QB_ROW_288250" localSheetId="0" hidden="1">Sheet1!$F$33</definedName>
    <definedName name="QB_ROW_288340" localSheetId="0" hidden="1">Sheet1!$E$34</definedName>
    <definedName name="QB_ROW_290250" localSheetId="0" hidden="1">Sheet1!$F$48</definedName>
    <definedName name="QB_ROW_291250" localSheetId="0" hidden="1">Sheet1!$F$74</definedName>
    <definedName name="QB_ROW_292250" localSheetId="0" hidden="1">Sheet1!$F$57</definedName>
    <definedName name="QB_ROW_29240" localSheetId="0" hidden="1">Sheet1!$E$10</definedName>
    <definedName name="QB_ROW_293240" localSheetId="0" hidden="1">Sheet1!$E$160</definedName>
    <definedName name="QB_ROW_294250" localSheetId="0" hidden="1">Sheet1!$F$49</definedName>
    <definedName name="QB_ROW_295250" localSheetId="0" hidden="1">Sheet1!$F$75</definedName>
    <definedName name="QB_ROW_296250" localSheetId="0" hidden="1">Sheet1!$F$76</definedName>
    <definedName name="QB_ROW_297250" localSheetId="0" hidden="1">Sheet1!$F$58</definedName>
    <definedName name="QB_ROW_298250" localSheetId="0" hidden="1">Sheet1!$F$59</definedName>
    <definedName name="QB_ROW_304250" localSheetId="0" hidden="1">Sheet1!$F$53</definedName>
    <definedName name="QB_ROW_305250" localSheetId="0" hidden="1">Sheet1!$F$79</definedName>
    <definedName name="QB_ROW_306250" localSheetId="0" hidden="1">Sheet1!$F$78</definedName>
    <definedName name="QB_ROW_307250" localSheetId="0" hidden="1">Sheet1!$F$66</definedName>
    <definedName name="QB_ROW_308250" localSheetId="0" hidden="1">Sheet1!$F$65</definedName>
    <definedName name="QB_ROW_312250" localSheetId="0" hidden="1">Sheet1!$F$51</definedName>
    <definedName name="QB_ROW_313250" localSheetId="0" hidden="1">Sheet1!$F$77</definedName>
    <definedName name="QB_ROW_314250" localSheetId="0" hidden="1">Sheet1!$F$64</definedName>
    <definedName name="QB_ROW_321250" localSheetId="0" hidden="1">Sheet1!$F$207</definedName>
    <definedName name="QB_ROW_322250" localSheetId="0" hidden="1">Sheet1!$F$208</definedName>
    <definedName name="QB_ROW_323250" localSheetId="0" hidden="1">Sheet1!$F$209</definedName>
    <definedName name="QB_ROW_328240" localSheetId="0" hidden="1">Sheet1!$E$179</definedName>
    <definedName name="QB_ROW_329240" localSheetId="0" hidden="1">Sheet1!$E$180</definedName>
    <definedName name="QB_ROW_330240" localSheetId="0" hidden="1">Sheet1!$E$181</definedName>
    <definedName name="QB_ROW_334240" localSheetId="0" hidden="1">Sheet1!$E$148</definedName>
    <definedName name="QB_ROW_335040" localSheetId="0" hidden="1">Sheet1!$E$194</definedName>
    <definedName name="QB_ROW_335250" localSheetId="0" hidden="1">Sheet1!$F$198</definedName>
    <definedName name="QB_ROW_335340" localSheetId="0" hidden="1">Sheet1!$E$199</definedName>
    <definedName name="QB_ROW_336040" localSheetId="0" hidden="1">Sheet1!$E$200</definedName>
    <definedName name="QB_ROW_336250" localSheetId="0" hidden="1">Sheet1!$F$204</definedName>
    <definedName name="QB_ROW_336340" localSheetId="0" hidden="1">Sheet1!$E$205</definedName>
    <definedName name="QB_ROW_340240" localSheetId="0" hidden="1">Sheet1!$E$140</definedName>
    <definedName name="QB_ROW_343250" localSheetId="0" hidden="1">Sheet1!$F$43</definedName>
    <definedName name="QB_ROW_35030" localSheetId="0" hidden="1">Sheet1!$D$12</definedName>
    <definedName name="QB_ROW_35330" localSheetId="0" hidden="1">Sheet1!$D$16</definedName>
    <definedName name="QB_ROW_354240" localSheetId="0" hidden="1">Sheet1!$E$230</definedName>
    <definedName name="QB_ROW_355240" localSheetId="0" hidden="1">Sheet1!$E$107</definedName>
    <definedName name="QB_ROW_356240" localSheetId="0" hidden="1">Sheet1!$E$22</definedName>
    <definedName name="QB_ROW_358240" localSheetId="0" hidden="1">Sheet1!$E$231</definedName>
    <definedName name="QB_ROW_361030" localSheetId="0" hidden="1">Sheet1!$D$192</definedName>
    <definedName name="QB_ROW_361330" localSheetId="0" hidden="1">Sheet1!$D$213</definedName>
    <definedName name="QB_ROW_362030" localSheetId="0" hidden="1">Sheet1!$D$172</definedName>
    <definedName name="QB_ROW_362330" localSheetId="0" hidden="1">Sheet1!$D$177</definedName>
    <definedName name="QB_ROW_366240" localSheetId="0" hidden="1">Sheet1!$E$98</definedName>
    <definedName name="QB_ROW_370240" localSheetId="0" hidden="1">Sheet1!$E$129</definedName>
    <definedName name="QB_ROW_371240" localSheetId="0" hidden="1">Sheet1!$E$212</definedName>
    <definedName name="QB_ROW_37240" localSheetId="0" hidden="1">Sheet1!$E$14</definedName>
    <definedName name="QB_ROW_379240" localSheetId="0" hidden="1">Sheet1!$E$165</definedName>
    <definedName name="QB_ROW_387240" localSheetId="0" hidden="1">Sheet1!$E$100</definedName>
    <definedName name="QB_ROW_390250" localSheetId="0" hidden="1">Sheet1!$F$47</definedName>
    <definedName name="QB_ROW_39030" localSheetId="0" hidden="1">Sheet1!$D$17</definedName>
    <definedName name="QB_ROW_391240" localSheetId="0" hidden="1">Sheet1!$E$161</definedName>
    <definedName name="QB_ROW_39330" localSheetId="0" hidden="1">Sheet1!$D$19</definedName>
    <definedName name="QB_ROW_394250" localSheetId="0" hidden="1">Sheet1!$F$60</definedName>
    <definedName name="QB_ROW_396250" localSheetId="0" hidden="1">Sheet1!$F$63</definedName>
    <definedName name="QB_ROW_397040" localSheetId="0" hidden="1">Sheet1!$E$39</definedName>
    <definedName name="QB_ROW_397340" localSheetId="0" hidden="1">Sheet1!$E$45</definedName>
    <definedName name="QB_ROW_398040" localSheetId="0" hidden="1">Sheet1!$E$46</definedName>
    <definedName name="QB_ROW_398250" localSheetId="0" hidden="1">Sheet1!$F$54</definedName>
    <definedName name="QB_ROW_398340" localSheetId="0" hidden="1">Sheet1!$E$55</definedName>
    <definedName name="QB_ROW_399040" localSheetId="0" hidden="1">Sheet1!$E$56</definedName>
    <definedName name="QB_ROW_399250" localSheetId="0" hidden="1">Sheet1!$F$67</definedName>
    <definedName name="QB_ROW_399340" localSheetId="0" hidden="1">Sheet1!$E$68</definedName>
    <definedName name="QB_ROW_400040" localSheetId="0" hidden="1">Sheet1!$E$73</definedName>
    <definedName name="QB_ROW_400250" localSheetId="0" hidden="1">Sheet1!$F$80</definedName>
    <definedName name="QB_ROW_400340" localSheetId="0" hidden="1">Sheet1!$E$81</definedName>
    <definedName name="QB_ROW_401040" localSheetId="0" hidden="1">Sheet1!$E$69</definedName>
    <definedName name="QB_ROW_401340" localSheetId="0" hidden="1">Sheet1!$E$72</definedName>
    <definedName name="QB_ROW_40240" localSheetId="0" hidden="1">Sheet1!$E$18</definedName>
    <definedName name="QB_ROW_403250" localSheetId="0" hidden="1">Sheet1!$F$195</definedName>
    <definedName name="QB_ROW_404250" localSheetId="0" hidden="1">Sheet1!$F$196</definedName>
    <definedName name="QB_ROW_405250" localSheetId="0" hidden="1">Sheet1!$F$197</definedName>
    <definedName name="QB_ROW_406250" localSheetId="0" hidden="1">Sheet1!$F$201</definedName>
    <definedName name="QB_ROW_407250" localSheetId="0" hidden="1">Sheet1!$F$202</definedName>
    <definedName name="QB_ROW_408250" localSheetId="0" hidden="1">Sheet1!$F$203</definedName>
    <definedName name="QB_ROW_409250" localSheetId="0" hidden="1">Sheet1!$F$30</definedName>
    <definedName name="QB_ROW_410250" localSheetId="0" hidden="1">Sheet1!$F$31</definedName>
    <definedName name="QB_ROW_411250" localSheetId="0" hidden="1">Sheet1!$F$32</definedName>
    <definedName name="QB_ROW_416240" localSheetId="0" hidden="1">Sheet1!$E$143</definedName>
    <definedName name="QB_ROW_417240" localSheetId="0" hidden="1">Sheet1!$E$223</definedName>
    <definedName name="QB_ROW_420250" localSheetId="0" hidden="1">Sheet1!$F$61</definedName>
    <definedName name="QB_ROW_421250" localSheetId="0" hidden="1">Sheet1!$F$62</definedName>
    <definedName name="QB_ROW_422240" localSheetId="0" hidden="1">Sheet1!$E$162</definedName>
    <definedName name="QB_ROW_425240" localSheetId="0" hidden="1">Sheet1!$E$13</definedName>
    <definedName name="QB_ROW_426240" localSheetId="0" hidden="1">Sheet1!$E$138</definedName>
    <definedName name="QB_ROW_430240" localSheetId="0" hidden="1">Sheet1!$E$15</definedName>
    <definedName name="QB_ROW_431240" localSheetId="0" hidden="1">Sheet1!#REF!</definedName>
    <definedName name="QB_ROW_433250" localSheetId="0" hidden="1">Sheet1!$F$44</definedName>
    <definedName name="QB_ROW_437250" localSheetId="0" hidden="1">Sheet1!$F$50</definedName>
    <definedName name="QB_ROW_438250" localSheetId="0" hidden="1">Sheet1!$F$52</definedName>
    <definedName name="QB_ROW_441230" localSheetId="0" hidden="1">Sheet1!#REF!</definedName>
    <definedName name="QB_ROW_444230" localSheetId="0" hidden="1">Sheet1!$D$126</definedName>
    <definedName name="QB_ROW_448250" localSheetId="0" hidden="1">Sheet1!$F$145</definedName>
    <definedName name="QB_ROW_449240" localSheetId="0" hidden="1">Sheet1!$E$97</definedName>
    <definedName name="QB_ROW_450240" localSheetId="0" hidden="1">Sheet1!$E$232</definedName>
    <definedName name="QB_ROW_45030" localSheetId="0" hidden="1">Sheet1!$D$20</definedName>
    <definedName name="QB_ROW_45330" localSheetId="0" hidden="1">Sheet1!$D$23</definedName>
    <definedName name="QB_ROW_46240" localSheetId="0" hidden="1">Sheet1!$E$21</definedName>
    <definedName name="QB_ROW_47240" localSheetId="0" hidden="1">Sheet1!$E$25</definedName>
    <definedName name="QB_ROW_48030" localSheetId="0" hidden="1">Sheet1!$D$28</definedName>
    <definedName name="QB_ROW_48330" localSheetId="0" hidden="1">Sheet1!$D$37</definedName>
    <definedName name="QB_ROW_49240" localSheetId="0" hidden="1">Sheet1!$E$35</definedName>
    <definedName name="QB_ROW_51240" localSheetId="0" hidden="1">Sheet1!$E$36</definedName>
    <definedName name="QB_ROW_54030" localSheetId="0" hidden="1">Sheet1!$D$38</definedName>
    <definedName name="QB_ROW_54330" localSheetId="0" hidden="1">Sheet1!$D$82</definedName>
    <definedName name="QB_ROW_63250" localSheetId="0" hidden="1">Sheet1!$F$40</definedName>
    <definedName name="QB_ROW_64250" localSheetId="0" hidden="1">Sheet1!$F$41</definedName>
    <definedName name="QB_ROW_66030" localSheetId="0" hidden="1">Sheet1!$D$86</definedName>
    <definedName name="QB_ROW_66330" localSheetId="0" hidden="1">Sheet1!$D$88</definedName>
    <definedName name="QB_ROW_70240" localSheetId="0" hidden="1">Sheet1!$E$87</definedName>
    <definedName name="QB_ROW_71030" localSheetId="0" hidden="1">Sheet1!$D$220</definedName>
    <definedName name="QB_ROW_71330" localSheetId="0" hidden="1">Sheet1!$D$224</definedName>
    <definedName name="QB_ROW_72240" localSheetId="0" hidden="1">Sheet1!$E$222</definedName>
    <definedName name="QB_ROW_75030" localSheetId="0" hidden="1">Sheet1!$D$91</definedName>
    <definedName name="QB_ROW_75330" localSheetId="0" hidden="1">Sheet1!$D$120</definedName>
    <definedName name="QB_ROW_76240" localSheetId="0" hidden="1">Sheet1!#REF!</definedName>
    <definedName name="QB_ROW_77240" localSheetId="0" hidden="1">Sheet1!$E$92</definedName>
    <definedName name="QB_ROW_79240" localSheetId="0" hidden="1">Sheet1!$E$93</definedName>
    <definedName name="QB_ROW_94240" localSheetId="0" hidden="1">Sheet1!$E$101</definedName>
    <definedName name="QB_ROW_99240" localSheetId="0" hidden="1">Sheet1!$E$103</definedName>
    <definedName name="QBCANSUPPORTUPDATE" localSheetId="0">TRUE</definedName>
    <definedName name="QBCOMPANYFILENAME" localSheetId="0">"C:\Users\bgoepfert\Documents\Mount Gretna Borough, General Fund, Lebanon Co.QBW"</definedName>
    <definedName name="QBENDDATE" localSheetId="0">20251231</definedName>
    <definedName name="QBHEADERSONSCREEN" localSheetId="0">FALSE</definedName>
    <definedName name="QBMETADATASIZE" localSheetId="0">6204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"922cb19e67e3444b9e3e9f0fc40b8d51"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233" i="1"/>
  <c r="G234" i="1" s="1"/>
  <c r="G224" i="1"/>
  <c r="G225" i="1" s="1"/>
  <c r="G211" i="1"/>
  <c r="G205" i="1"/>
  <c r="G199" i="1"/>
  <c r="G191" i="1"/>
  <c r="G183" i="1"/>
  <c r="G177" i="1"/>
  <c r="G171" i="1"/>
  <c r="G166" i="1"/>
  <c r="G163" i="1"/>
  <c r="G156" i="1"/>
  <c r="G147" i="1"/>
  <c r="G150" i="1" s="1"/>
  <c r="G133" i="1"/>
  <c r="G125" i="1"/>
  <c r="G120" i="1"/>
  <c r="G88" i="1"/>
  <c r="G85" i="1"/>
  <c r="G81" i="1"/>
  <c r="G72" i="1"/>
  <c r="G68" i="1"/>
  <c r="G55" i="1"/>
  <c r="G45" i="1"/>
  <c r="G34" i="1"/>
  <c r="G37" i="1" s="1"/>
  <c r="G27" i="1"/>
  <c r="G23" i="1"/>
  <c r="G19" i="1"/>
  <c r="G16" i="1"/>
  <c r="G213" i="1" l="1"/>
  <c r="G215" i="1" s="1"/>
  <c r="G235" i="1"/>
  <c r="G82" i="1"/>
  <c r="G89" i="1" s="1"/>
  <c r="G216" i="1" l="1"/>
  <c r="G236" i="1" s="1"/>
</calcChain>
</file>

<file path=xl/sharedStrings.xml><?xml version="1.0" encoding="utf-8"?>
<sst xmlns="http://schemas.openxmlformats.org/spreadsheetml/2006/main" count="235" uniqueCount="235">
  <si>
    <t>Ordinary Income/Expense</t>
  </si>
  <si>
    <t>Income</t>
  </si>
  <si>
    <t>300 · Taxes</t>
  </si>
  <si>
    <t>301.100 · Real Estate Taxes-Current</t>
  </si>
  <si>
    <t>301.200 · Real Estate Taxes-Prior Year</t>
  </si>
  <si>
    <t>301.600 · Real Estate Taxes - Interium</t>
  </si>
  <si>
    <t>310.100 · Real Estate Transfer Tax</t>
  </si>
  <si>
    <t>310.200 · Earned Income Taxes</t>
  </si>
  <si>
    <t>Total 300 · Taxes</t>
  </si>
  <si>
    <t>320.00 · Licenses and Permits</t>
  </si>
  <si>
    <t>321.61 · Soliciting Permits</t>
  </si>
  <si>
    <t>321.800 · Cable TV</t>
  </si>
  <si>
    <t>322.40 · Residential Rental Licenses</t>
  </si>
  <si>
    <t>Total 320.00 · Licenses and Permits</t>
  </si>
  <si>
    <t>330.00 · Fines and Forfeits</t>
  </si>
  <si>
    <t>331.100 · Police/Vehicle Fines</t>
  </si>
  <si>
    <t>Total 330.00 · Fines and Forfeits</t>
  </si>
  <si>
    <t>340.00 · Interest Income</t>
  </si>
  <si>
    <t>341.000 · Interest Earnings Savings</t>
  </si>
  <si>
    <t>341.200 · Interest Income Checking</t>
  </si>
  <si>
    <t>Total 340.00 · Interest Income</t>
  </si>
  <si>
    <t>342.00 · Rents</t>
  </si>
  <si>
    <t>342.200 · Rent of Boro Building</t>
  </si>
  <si>
    <t>342.430 · Equipment Rental</t>
  </si>
  <si>
    <t>Total 342.00 · Rents</t>
  </si>
  <si>
    <t>350.00 · Intergovernmental Revenue</t>
  </si>
  <si>
    <t>355.000 · Gen Municipal Pension State Aid</t>
  </si>
  <si>
    <t>355.051 · Pension State Aid - Chautauqua</t>
  </si>
  <si>
    <t>355.052 · Pension State Aid - Sewer</t>
  </si>
  <si>
    <t>355.053 · Pension State Aid - Water</t>
  </si>
  <si>
    <t>355.000 · Gen Municipal Pension State Aid - Other</t>
  </si>
  <si>
    <t>Total 355.000 · Gen Municipal Pension State Aid</t>
  </si>
  <si>
    <t>355.010 · Public Utility</t>
  </si>
  <si>
    <t>355.07 · Foreign Fire Insurance</t>
  </si>
  <si>
    <t>Total 350.00 · Intergovernmental Revenue</t>
  </si>
  <si>
    <t>360.00 · Charges for Services</t>
  </si>
  <si>
    <t>363.00 · Snow Removal Services</t>
  </si>
  <si>
    <t>363.520 · Snow Removal Campmeeting Assoc</t>
  </si>
  <si>
    <t>363.530 · Snow Removal Conewago Hills</t>
  </si>
  <si>
    <t>363.540 · Snow Removal South Londonderry</t>
  </si>
  <si>
    <t>363.550 · Snow Removal Heights</t>
  </si>
  <si>
    <t>363.560 · Snow Removal - Authority</t>
  </si>
  <si>
    <t>Total 363.00 · Snow Removal Services</t>
  </si>
  <si>
    <t>364.00 · Labor Services -Authority Sewer</t>
  </si>
  <si>
    <t>364.10 · Labor - Testing Salary</t>
  </si>
  <si>
    <t>364.12 · Labor  - Sewer Secretary</t>
  </si>
  <si>
    <t>364.13 · Labor  - Sewer</t>
  </si>
  <si>
    <t>364.14 · Labor - Chautauqua Lines</t>
  </si>
  <si>
    <t>364.483 · Pension - Sewer</t>
  </si>
  <si>
    <t>364.486 · FICA - Chautauqua Lines</t>
  </si>
  <si>
    <t>364.487 · FICA - Sewer</t>
  </si>
  <si>
    <t>364.00 · Labor Services -Authority Sewer - Other</t>
  </si>
  <si>
    <t>Total 364.00 · Labor Services -Authority Sewer</t>
  </si>
  <si>
    <t>367.00 · Labor Services - PA Chautauqua</t>
  </si>
  <si>
    <t>367.12 · Labor - Chautauqua Secretary</t>
  </si>
  <si>
    <t>367.13 · Labor -  Chautauqua</t>
  </si>
  <si>
    <t>367.14 · Labor  -  Summer Prgrms</t>
  </si>
  <si>
    <t>367.15 · Labor  -  Art Show</t>
  </si>
  <si>
    <t>367.16 · Labor Services - Chautauqua B&amp;G</t>
  </si>
  <si>
    <t>367.481 · FICA - Chautauqua B&amp;G</t>
  </si>
  <si>
    <t>367.482 · FICA - Art Show</t>
  </si>
  <si>
    <t>367.483 · Pension - Chautauqua</t>
  </si>
  <si>
    <t>367.486 · FICA - Summer Programs</t>
  </si>
  <si>
    <t>367.487 · FICA - Chautauqua</t>
  </si>
  <si>
    <t>367.00 · Labor Services - PA Chautauqua - Other</t>
  </si>
  <si>
    <t>Total 367.00 · Labor Services - PA Chautauqua</t>
  </si>
  <si>
    <t>367.01 · Labor Service - Other</t>
  </si>
  <si>
    <t>367.50 · Labor  - Playhouse Operating</t>
  </si>
  <si>
    <t>367.51 · Labor  - Gretna Music</t>
  </si>
  <si>
    <t>Total 367.01 · Labor Service - Other</t>
  </si>
  <si>
    <t>378.00 · Labor Services -Authority Water</t>
  </si>
  <si>
    <t>378.12 · Labor  -  Water Secretary</t>
  </si>
  <si>
    <t>378.13 · Labor  -  Water</t>
  </si>
  <si>
    <t>378.14 · Labor - Capital Infrastructure</t>
  </si>
  <si>
    <t>378.483 · Pension - Water</t>
  </si>
  <si>
    <t>378.484 · FICA - Capital Infrastructure</t>
  </si>
  <si>
    <t>378.487 · FICA - Water</t>
  </si>
  <si>
    <t>378.00 · Labor Services -Authority Water - Other</t>
  </si>
  <si>
    <t>Total 378.00 · Labor Services -Authority Water</t>
  </si>
  <si>
    <t>Total 360.00 · Charges for Services</t>
  </si>
  <si>
    <t>367. · Culture/Recreation</t>
  </si>
  <si>
    <t>367.8 · Art Show Admission</t>
  </si>
  <si>
    <t>Total 367. · Culture/Recreation</t>
  </si>
  <si>
    <t>380.00 · Miscellaneous Revenue</t>
  </si>
  <si>
    <t>380.090 · Miscellaneous</t>
  </si>
  <si>
    <t>Total 380.00 · Miscellaneous Revenue</t>
  </si>
  <si>
    <t>Total Income</t>
  </si>
  <si>
    <t>Expense</t>
  </si>
  <si>
    <t>400 · General Government</t>
  </si>
  <si>
    <t>400.20 · Office Supplies</t>
  </si>
  <si>
    <t>400.321 · Communications</t>
  </si>
  <si>
    <t>400.325 · Postage</t>
  </si>
  <si>
    <t>402.311 · Auditing Services</t>
  </si>
  <si>
    <t>403.20 · Tax Collector Supplies</t>
  </si>
  <si>
    <t>403.30 · Collection Fee Per Parcel</t>
  </si>
  <si>
    <t>403.31 · EIT Collection Service Fees</t>
  </si>
  <si>
    <t>403.353 · Tax Collectors Bond</t>
  </si>
  <si>
    <t>404.315 · Legal Services - Other Fees</t>
  </si>
  <si>
    <t>405.12 · Secretary Salary</t>
  </si>
  <si>
    <t>405.316 · Workshop Registration</t>
  </si>
  <si>
    <t>405.34 · Advertising &amp; Printing</t>
  </si>
  <si>
    <t>405.35 · Bond -Secretary/ Public Employe</t>
  </si>
  <si>
    <t>405.374 · Office Equipment Repair</t>
  </si>
  <si>
    <t>405.75 · Office Equipment Purchase</t>
  </si>
  <si>
    <t>406.312 · Codification of Ordinances</t>
  </si>
  <si>
    <t>409.25 · Supplies &amp; Repairs -- Boro Bldg</t>
  </si>
  <si>
    <t>409.361 · Electricity - Boro Bldg.</t>
  </si>
  <si>
    <t>409.362 · Propane - Boro Bldg</t>
  </si>
  <si>
    <t>409.363 · Electric/Heat/Security - Office</t>
  </si>
  <si>
    <t>409.364 · Sewer - Boro Bldg</t>
  </si>
  <si>
    <t>409.365 · Garbage/Recycle - Boro Bldg</t>
  </si>
  <si>
    <t>409.367 · Sewer - Office</t>
  </si>
  <si>
    <t>409.368 · Water - Office</t>
  </si>
  <si>
    <t>409.369 · Garbage/Recycle - Office</t>
  </si>
  <si>
    <t>409.383 · Rent - Boardroom</t>
  </si>
  <si>
    <t>409.384 · Rent - Office</t>
  </si>
  <si>
    <t>409.45 · Boro Bldg - Contracted Services</t>
  </si>
  <si>
    <t>Total 400 · General Government</t>
  </si>
  <si>
    <t>410.00 · Public Safety</t>
  </si>
  <si>
    <t>410.30 · Parking Expense for POC</t>
  </si>
  <si>
    <t>410.316 · Police Contract</t>
  </si>
  <si>
    <t>411.31 · Fire Legal - Act 205</t>
  </si>
  <si>
    <t>Total 410.00 · Public Safety</t>
  </si>
  <si>
    <t>411.00 · Fire Contributions</t>
  </si>
  <si>
    <t>415.00 · Emergency Management</t>
  </si>
  <si>
    <t>420.00 · Health and Human Services</t>
  </si>
  <si>
    <t>429.10 · Sewer Testing Salary</t>
  </si>
  <si>
    <t>429.12 · Secretary Sewer Authority Wages</t>
  </si>
  <si>
    <t>429.13 · Labor I Sewer Authority Wages</t>
  </si>
  <si>
    <t>Total 420.00 · Health and Human Services</t>
  </si>
  <si>
    <t>430.00 · Highways</t>
  </si>
  <si>
    <t>430.12 · Labor Salaries</t>
  </si>
  <si>
    <t>430.231 · Gas &amp; Diesel</t>
  </si>
  <si>
    <t>430.26 · Tools &amp; Supplies</t>
  </si>
  <si>
    <t>432.45 · Contracted Service</t>
  </si>
  <si>
    <t>433.20 · Signs</t>
  </si>
  <si>
    <t>433.24 · Parking Permits</t>
  </si>
  <si>
    <t>437.374 · Equipment Repair</t>
  </si>
  <si>
    <t>437.38 · Equipment Use &amp; Maintenance</t>
  </si>
  <si>
    <t>437.384 · Equipment Rental</t>
  </si>
  <si>
    <t>438.20 · Repair to Roads &amp; Storm Sewers</t>
  </si>
  <si>
    <t>438.25 · Stevens Avenue Paving</t>
  </si>
  <si>
    <t>438.20 · Repair to Roads &amp; Storm Sewers - Other</t>
  </si>
  <si>
    <t>Total 438.20 · Repair to Roads &amp; Storm Sewers</t>
  </si>
  <si>
    <t>448.22 · Operating Supplies</t>
  </si>
  <si>
    <t>448.74 · Equipment Purchase</t>
  </si>
  <si>
    <t>Total 430.00 · Highways</t>
  </si>
  <si>
    <t>448.00 · Water Authority</t>
  </si>
  <si>
    <t>448.12 · Secretary Water Authority Wages</t>
  </si>
  <si>
    <t>448.13 · Labor I Water Authority Wages</t>
  </si>
  <si>
    <t>448.14 · Labor I Cap Infrastructur Wages</t>
  </si>
  <si>
    <t>448.00 · Water Authority - Other</t>
  </si>
  <si>
    <t>Total 448.00 · Water Authority</t>
  </si>
  <si>
    <t>450.00 · Culture and Recreation</t>
  </si>
  <si>
    <t>452.12 · Secretary Chautauqua</t>
  </si>
  <si>
    <t>452.13 · Labor I Chautauqua Wages</t>
  </si>
  <si>
    <t>452.14 · Labor I Chautauqua Summer Prgrm</t>
  </si>
  <si>
    <t>452.15 · Labor I Art Show Wages</t>
  </si>
  <si>
    <t>452.16 · Labor I Chautauqua B &amp; G</t>
  </si>
  <si>
    <t>Total 450.00 · Culture and Recreation</t>
  </si>
  <si>
    <t>470.00 · Debt Service - Loan Payment</t>
  </si>
  <si>
    <t>471.20 · Earned Income Tax Pay Back</t>
  </si>
  <si>
    <t>Total 470.00 · Debt Service - Loan Payment</t>
  </si>
  <si>
    <t>480. · Miscellaneous</t>
  </si>
  <si>
    <t>480.00 · Miscellaneous Expenses</t>
  </si>
  <si>
    <t>481.42 · Dues/Memberships</t>
  </si>
  <si>
    <t>480. · Miscellaneous - Other</t>
  </si>
  <si>
    <t>Total 480. · Miscellaneous</t>
  </si>
  <si>
    <t>483. · Pension</t>
  </si>
  <si>
    <t>483.160 · Pension - Boro</t>
  </si>
  <si>
    <t>Total 483. · Pension</t>
  </si>
  <si>
    <t>484.00 · Workers' Compensation</t>
  </si>
  <si>
    <t>484.102 · Workers' Comp Ins - Sewer</t>
  </si>
  <si>
    <t>484.103 · Workers' Comp Ins - Water</t>
  </si>
  <si>
    <t>484.105 · Workers' Comp Ins - Chaut GF</t>
  </si>
  <si>
    <t>484.00 · Workers' Compensation - Other</t>
  </si>
  <si>
    <t>Total 484.00 · Workers' Compensation</t>
  </si>
  <si>
    <t>486. · Insurance</t>
  </si>
  <si>
    <t>486.10 · General Liability</t>
  </si>
  <si>
    <t>486.20 · Auto Liability</t>
  </si>
  <si>
    <t>486.30 · Auto Physical Damage</t>
  </si>
  <si>
    <t>486.40 · Inland Marine</t>
  </si>
  <si>
    <t>486.50 · Property</t>
  </si>
  <si>
    <t>486.60 · Errors &amp; Omissions</t>
  </si>
  <si>
    <t>Total 486. · Insurance</t>
  </si>
  <si>
    <t>487. · Insurance Benefits</t>
  </si>
  <si>
    <t>487.01 · FICA/Medicare</t>
  </si>
  <si>
    <t>487.152 · Dental/Vision Insurance - Boro</t>
  </si>
  <si>
    <t>487.190 · Dental/Vision - Chautauqua GF</t>
  </si>
  <si>
    <t>487.191 · Dental/Vision - Sewer</t>
  </si>
  <si>
    <t>487.192 · Dental/Vision - Water</t>
  </si>
  <si>
    <t>487.152 · Dental/Vision Insurance - Boro - Other</t>
  </si>
  <si>
    <t>Total 487.152 · Dental/Vision Insurance - Boro</t>
  </si>
  <si>
    <t>487.153 · Life/Disability Ins -  Boro</t>
  </si>
  <si>
    <t>487.193 · Life/Disability - Chautauqua GF</t>
  </si>
  <si>
    <t>487.194 · Life/Disabiltiy - Sewer</t>
  </si>
  <si>
    <t>487.195 · Life/Disability - Water</t>
  </si>
  <si>
    <t>487.153 · Life/Disability Ins -  Boro - Other</t>
  </si>
  <si>
    <t>Total 487.153 · Life/Disability Ins -  Boro</t>
  </si>
  <si>
    <t>487.156 · Health Insurance - Boro</t>
  </si>
  <si>
    <t>487.157 · Health Insurance - Sewer</t>
  </si>
  <si>
    <t>487.158 · Health Insurance - Water</t>
  </si>
  <si>
    <t>487.159 · Health Insurance - Chaut GF</t>
  </si>
  <si>
    <t>487.156 · Health Insurance - Boro - Other</t>
  </si>
  <si>
    <t>Total 487.156 · Health Insurance - Boro</t>
  </si>
  <si>
    <t>489.00 · Health Benefit Deductible</t>
  </si>
  <si>
    <t>Total 487. · Insurance Benefits</t>
  </si>
  <si>
    <t>6560 · Payroll Expenses</t>
  </si>
  <si>
    <t>Total Expense</t>
  </si>
  <si>
    <t>Net Ordinary Income</t>
  </si>
  <si>
    <t>Other Income/Expense</t>
  </si>
  <si>
    <t>Other Income</t>
  </si>
  <si>
    <t>380.01 · Earned Discount</t>
  </si>
  <si>
    <t>390 · Interfund Transfers</t>
  </si>
  <si>
    <t>392.010 · Transfer from General Fund</t>
  </si>
  <si>
    <t>392.04 · Transfer from Special Projects</t>
  </si>
  <si>
    <t>Total 390 · Interfund Transfers</t>
  </si>
  <si>
    <t>Total Other Income</t>
  </si>
  <si>
    <t>Other Expense</t>
  </si>
  <si>
    <t>490.00 · Allocation/Transfers to</t>
  </si>
  <si>
    <t>492.30 · Allocation to Equipment Fund</t>
  </si>
  <si>
    <t>492.35 · Transfer to State Fund</t>
  </si>
  <si>
    <t>492.36 · Allocation to Spec Project Fund</t>
  </si>
  <si>
    <t>492.38 · Transfer to Capital Fund(PLGIT)</t>
  </si>
  <si>
    <t>Total 490.00 · Allocation/Transfers to</t>
  </si>
  <si>
    <t>Total Other Expense</t>
  </si>
  <si>
    <t>Net Other Income</t>
  </si>
  <si>
    <t>Net Income</t>
  </si>
  <si>
    <t>429.14 · Labor I Chautauqua Lines Wages</t>
  </si>
  <si>
    <t>483.167 · Pension - Sewer</t>
  </si>
  <si>
    <t>483.168 · Pension - Water</t>
  </si>
  <si>
    <t>483.169 · Pension - Chautauqua</t>
  </si>
  <si>
    <t>392.02 · Transfer from State Fund</t>
  </si>
  <si>
    <t xml:space="preserve">492.02 - Transfer to General Fund </t>
  </si>
  <si>
    <t>2026 Budget
2.4 millage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</si>
</sst>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"/>
    <numFmt numFmtId="165" formatCode="#,##0.0000;\-#,##0.0000"/>
  </numFmts>
  <fonts count="10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rgb="FF0070C0"/>
      <name val="Aptos Narrow"/>
      <family val="2"/>
      <scheme val="minor"/>
    </font>
    <font>
      <sz val="8"/>
      <color theme="1"/>
      <name val="Aptos Narrow"/>
      <family val="2"/>
      <scheme val="minor"/>
    </font>
    <font>
      <strike/>
      <sz val="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44" fontId="7" fillId="0" borderId="0" xfId="1" applyFont="1" applyFill="1"/>
    <xf numFmtId="49" fontId="1" fillId="0" borderId="0" xfId="0" applyNumberFormat="1" applyFont="1"/>
    <xf numFmtId="49" fontId="6" fillId="0" borderId="1" xfId="0" applyNumberFormat="1" applyFont="1" applyBorder="1"/>
    <xf numFmtId="0" fontId="7" fillId="0" borderId="0" xfId="0" applyFont="1"/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2" fontId="7" fillId="0" borderId="0" xfId="0" applyNumberFormat="1" applyFont="1"/>
    <xf numFmtId="39" fontId="7" fillId="0" borderId="0" xfId="0" applyNumberFormat="1" applyFont="1"/>
    <xf numFmtId="164" fontId="3" fillId="0" borderId="3" xfId="0" applyNumberFormat="1" applyFont="1" applyBorder="1"/>
    <xf numFmtId="164" fontId="3" fillId="0" borderId="4" xfId="0" applyNumberFormat="1" applyFont="1" applyBorder="1"/>
    <xf numFmtId="0" fontId="8" fillId="0" borderId="0" xfId="0" applyFont="1"/>
    <xf numFmtId="0" fontId="1" fillId="0" borderId="0" xfId="0" applyFont="1"/>
    <xf numFmtId="164" fontId="3" fillId="0" borderId="5" xfId="0" applyNumberFormat="1" applyFont="1" applyBorder="1"/>
    <xf numFmtId="164" fontId="2" fillId="0" borderId="6" xfId="0" applyNumberFormat="1" applyFont="1" applyBorder="1"/>
    <xf numFmtId="0" fontId="6" fillId="0" borderId="0" xfId="0" applyFont="1"/>
    <xf numFmtId="49" fontId="5" fillId="0" borderId="0" xfId="0" applyNumberFormat="1" applyFont="1"/>
    <xf numFmtId="10" fontId="9" fillId="0" borderId="0" xfId="2" applyNumberFormat="1" applyFont="1" applyFill="1"/>
    <xf numFmtId="39" fontId="9" fillId="0" borderId="0" xfId="0" applyNumberFormat="1" applyFont="1"/>
    <xf numFmtId="0" fontId="9" fillId="0" borderId="0" xfId="0" applyFont="1"/>
    <xf numFmtId="164" fontId="2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DA23-C7AA-4DA1-975A-BC176F63F4FB}">
  <dimension ref="A1:I237"/>
  <sheetViews>
    <sheetView tabSelected="1" zoomScale="180" zoomScaleNormal="180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H167" sqref="H167"/>
    </sheetView>
  </sheetViews>
  <sheetFormatPr defaultRowHeight="11.25" x14ac:dyDescent="0.2"/>
  <cols>
    <col min="1" max="5" width="3" style="15" customWidth="1"/>
    <col min="6" max="6" width="40.140625" style="15" customWidth="1"/>
    <col min="7" max="7" width="14" style="18" customWidth="1"/>
    <col min="8" max="8" width="13.85546875" style="4" bestFit="1" customWidth="1"/>
    <col min="9" max="9" width="11.140625" style="4" bestFit="1" customWidth="1"/>
    <col min="10" max="16384" width="9.140625" style="4"/>
  </cols>
  <sheetData>
    <row r="1" spans="1:9" ht="12" thickBot="1" x14ac:dyDescent="0.25">
      <c r="A1" s="2"/>
      <c r="B1" s="2"/>
      <c r="C1" s="2"/>
      <c r="D1" s="2"/>
      <c r="E1" s="2"/>
      <c r="F1" s="2"/>
      <c r="G1" s="3"/>
    </row>
    <row r="2" spans="1:9" s="7" customFormat="1" ht="24" thickTop="1" thickBot="1" x14ac:dyDescent="0.25">
      <c r="A2" s="5"/>
      <c r="B2" s="5"/>
      <c r="C2" s="5"/>
      <c r="D2" s="5"/>
      <c r="E2" s="5"/>
      <c r="F2" s="5"/>
      <c r="G2" s="6" t="s">
        <v>234</v>
      </c>
    </row>
    <row r="3" spans="1:9" ht="12" thickTop="1" x14ac:dyDescent="0.2">
      <c r="A3" s="2"/>
      <c r="B3" s="2" t="s">
        <v>0</v>
      </c>
      <c r="C3" s="2"/>
      <c r="D3" s="2"/>
      <c r="E3" s="2"/>
      <c r="F3" s="2"/>
      <c r="G3" s="23"/>
    </row>
    <row r="4" spans="1:9" x14ac:dyDescent="0.2">
      <c r="A4" s="2"/>
      <c r="B4" s="2"/>
      <c r="C4" s="2" t="s">
        <v>1</v>
      </c>
      <c r="D4" s="2"/>
      <c r="E4" s="2"/>
      <c r="F4" s="2"/>
      <c r="G4" s="8"/>
      <c r="H4" s="10"/>
      <c r="I4" s="11"/>
    </row>
    <row r="5" spans="1:9" x14ac:dyDescent="0.2">
      <c r="A5" s="2"/>
      <c r="B5" s="2"/>
      <c r="C5" s="2"/>
      <c r="D5" s="2" t="s">
        <v>2</v>
      </c>
      <c r="E5" s="2"/>
      <c r="F5" s="2"/>
      <c r="G5" s="9"/>
      <c r="H5" s="10"/>
      <c r="I5" s="11"/>
    </row>
    <row r="6" spans="1:9" x14ac:dyDescent="0.2">
      <c r="A6" s="2"/>
      <c r="B6" s="2"/>
      <c r="C6" s="2"/>
      <c r="D6" s="2"/>
      <c r="E6" s="2" t="s">
        <v>3</v>
      </c>
      <c r="F6" s="2"/>
      <c r="G6" s="8">
        <v>137419.20000000001</v>
      </c>
      <c r="H6" s="10"/>
      <c r="I6" s="11"/>
    </row>
    <row r="7" spans="1:9" s="22" customFormat="1" x14ac:dyDescent="0.2">
      <c r="A7" s="19"/>
      <c r="B7" s="19"/>
      <c r="C7" s="19"/>
      <c r="D7" s="19"/>
      <c r="E7" s="19" t="s">
        <v>4</v>
      </c>
      <c r="F7" s="19"/>
      <c r="G7" s="8">
        <v>2000</v>
      </c>
      <c r="H7" s="20"/>
      <c r="I7" s="21"/>
    </row>
    <row r="8" spans="1:9" s="22" customFormat="1" x14ac:dyDescent="0.2">
      <c r="A8" s="19"/>
      <c r="B8" s="19"/>
      <c r="C8" s="19"/>
      <c r="D8" s="19"/>
      <c r="E8" s="19" t="s">
        <v>5</v>
      </c>
      <c r="F8" s="19"/>
      <c r="G8" s="8">
        <v>0</v>
      </c>
      <c r="H8" s="20"/>
      <c r="I8" s="21"/>
    </row>
    <row r="9" spans="1:9" s="22" customFormat="1" x14ac:dyDescent="0.2">
      <c r="A9" s="19"/>
      <c r="B9" s="19"/>
      <c r="C9" s="19"/>
      <c r="D9" s="19"/>
      <c r="E9" s="19" t="s">
        <v>6</v>
      </c>
      <c r="F9" s="19"/>
      <c r="G9" s="8">
        <v>25000</v>
      </c>
      <c r="H9" s="20"/>
      <c r="I9" s="21"/>
    </row>
    <row r="10" spans="1:9" ht="12" thickBot="1" x14ac:dyDescent="0.25">
      <c r="A10" s="2"/>
      <c r="B10" s="2"/>
      <c r="C10" s="2"/>
      <c r="D10" s="2"/>
      <c r="E10" s="2" t="s">
        <v>7</v>
      </c>
      <c r="F10" s="2"/>
      <c r="G10" s="12">
        <v>60000</v>
      </c>
      <c r="H10" s="10"/>
      <c r="I10" s="11"/>
    </row>
    <row r="11" spans="1:9" x14ac:dyDescent="0.2">
      <c r="A11" s="2"/>
      <c r="B11" s="2"/>
      <c r="C11" s="2"/>
      <c r="D11" s="2" t="s">
        <v>8</v>
      </c>
      <c r="E11" s="2"/>
      <c r="F11" s="2"/>
      <c r="G11" s="8">
        <f t="shared" ref="G11" si="0">ROUND(SUM(G6:G10),5)</f>
        <v>224419.20000000001</v>
      </c>
      <c r="H11" s="1"/>
      <c r="I11" s="11"/>
    </row>
    <row r="12" spans="1:9" x14ac:dyDescent="0.2">
      <c r="A12" s="2"/>
      <c r="B12" s="2"/>
      <c r="C12" s="2"/>
      <c r="D12" s="2" t="s">
        <v>9</v>
      </c>
      <c r="E12" s="2"/>
      <c r="F12" s="2"/>
      <c r="G12" s="8"/>
      <c r="I12" s="11"/>
    </row>
    <row r="13" spans="1:9" x14ac:dyDescent="0.2">
      <c r="A13" s="2"/>
      <c r="B13" s="2"/>
      <c r="C13" s="2"/>
      <c r="D13" s="2"/>
      <c r="E13" s="2" t="s">
        <v>10</v>
      </c>
      <c r="F13" s="2"/>
      <c r="G13" s="8">
        <v>0</v>
      </c>
      <c r="H13" s="1"/>
    </row>
    <row r="14" spans="1:9" x14ac:dyDescent="0.2">
      <c r="A14" s="2"/>
      <c r="B14" s="2"/>
      <c r="C14" s="2"/>
      <c r="D14" s="2"/>
      <c r="E14" s="2" t="s">
        <v>11</v>
      </c>
      <c r="F14" s="2"/>
      <c r="G14" s="8">
        <v>7500</v>
      </c>
      <c r="H14" s="1"/>
    </row>
    <row r="15" spans="1:9" ht="12" thickBot="1" x14ac:dyDescent="0.25">
      <c r="A15" s="2"/>
      <c r="B15" s="2"/>
      <c r="C15" s="2"/>
      <c r="D15" s="2"/>
      <c r="E15" s="2" t="s">
        <v>12</v>
      </c>
      <c r="F15" s="2"/>
      <c r="G15" s="12">
        <v>1800</v>
      </c>
    </row>
    <row r="16" spans="1:9" x14ac:dyDescent="0.2">
      <c r="A16" s="2"/>
      <c r="B16" s="2"/>
      <c r="C16" s="2"/>
      <c r="D16" s="2" t="s">
        <v>13</v>
      </c>
      <c r="E16" s="2"/>
      <c r="F16" s="2"/>
      <c r="G16" s="8">
        <f t="shared" ref="G16" si="1">ROUND(SUM(G12:G15),5)</f>
        <v>9300</v>
      </c>
    </row>
    <row r="17" spans="1:7" x14ac:dyDescent="0.2">
      <c r="A17" s="2"/>
      <c r="B17" s="2"/>
      <c r="C17" s="2"/>
      <c r="D17" s="2" t="s">
        <v>14</v>
      </c>
      <c r="E17" s="2"/>
      <c r="F17" s="2"/>
      <c r="G17" s="8"/>
    </row>
    <row r="18" spans="1:7" ht="12" thickBot="1" x14ac:dyDescent="0.25">
      <c r="A18" s="2"/>
      <c r="B18" s="2"/>
      <c r="C18" s="2"/>
      <c r="D18" s="2"/>
      <c r="E18" s="2" t="s">
        <v>15</v>
      </c>
      <c r="F18" s="2"/>
      <c r="G18" s="12">
        <v>1500</v>
      </c>
    </row>
    <row r="19" spans="1:7" x14ac:dyDescent="0.2">
      <c r="A19" s="2"/>
      <c r="B19" s="2"/>
      <c r="C19" s="2"/>
      <c r="D19" s="2" t="s">
        <v>16</v>
      </c>
      <c r="E19" s="2"/>
      <c r="F19" s="2"/>
      <c r="G19" s="8">
        <f t="shared" ref="G19" si="2">ROUND(SUM(G17:G18),5)</f>
        <v>1500</v>
      </c>
    </row>
    <row r="20" spans="1:7" x14ac:dyDescent="0.2">
      <c r="A20" s="2"/>
      <c r="B20" s="2"/>
      <c r="C20" s="2"/>
      <c r="D20" s="2" t="s">
        <v>17</v>
      </c>
      <c r="E20" s="2"/>
      <c r="F20" s="2"/>
      <c r="G20" s="8"/>
    </row>
    <row r="21" spans="1:7" x14ac:dyDescent="0.2">
      <c r="A21" s="2"/>
      <c r="B21" s="2"/>
      <c r="C21" s="2"/>
      <c r="D21" s="2"/>
      <c r="E21" s="2" t="s">
        <v>18</v>
      </c>
      <c r="F21" s="2"/>
      <c r="G21" s="8">
        <v>0</v>
      </c>
    </row>
    <row r="22" spans="1:7" ht="12" thickBot="1" x14ac:dyDescent="0.25">
      <c r="A22" s="2"/>
      <c r="B22" s="2"/>
      <c r="C22" s="2"/>
      <c r="D22" s="2"/>
      <c r="E22" s="2" t="s">
        <v>19</v>
      </c>
      <c r="F22" s="2"/>
      <c r="G22" s="12">
        <v>0</v>
      </c>
    </row>
    <row r="23" spans="1:7" x14ac:dyDescent="0.2">
      <c r="A23" s="2"/>
      <c r="B23" s="2"/>
      <c r="C23" s="2"/>
      <c r="D23" s="2" t="s">
        <v>20</v>
      </c>
      <c r="E23" s="2"/>
      <c r="F23" s="2"/>
      <c r="G23" s="8">
        <f t="shared" ref="G23" si="3">ROUND(SUM(G20:G22),5)</f>
        <v>0</v>
      </c>
    </row>
    <row r="24" spans="1:7" x14ac:dyDescent="0.2">
      <c r="A24" s="2"/>
      <c r="B24" s="2"/>
      <c r="C24" s="2"/>
      <c r="D24" s="2" t="s">
        <v>21</v>
      </c>
      <c r="E24" s="2"/>
      <c r="F24" s="2"/>
      <c r="G24" s="8"/>
    </row>
    <row r="25" spans="1:7" x14ac:dyDescent="0.2">
      <c r="A25" s="2"/>
      <c r="B25" s="2"/>
      <c r="C25" s="2"/>
      <c r="D25" s="2"/>
      <c r="E25" s="2" t="s">
        <v>22</v>
      </c>
      <c r="F25" s="2"/>
      <c r="G25" s="8">
        <v>9800</v>
      </c>
    </row>
    <row r="26" spans="1:7" ht="12" thickBot="1" x14ac:dyDescent="0.25">
      <c r="A26" s="2"/>
      <c r="B26" s="2"/>
      <c r="C26" s="2"/>
      <c r="D26" s="2"/>
      <c r="E26" s="2" t="s">
        <v>23</v>
      </c>
      <c r="F26" s="2"/>
      <c r="G26" s="12">
        <v>19320</v>
      </c>
    </row>
    <row r="27" spans="1:7" x14ac:dyDescent="0.2">
      <c r="A27" s="2"/>
      <c r="B27" s="2"/>
      <c r="C27" s="2"/>
      <c r="D27" s="2" t="s">
        <v>24</v>
      </c>
      <c r="E27" s="2"/>
      <c r="F27" s="2"/>
      <c r="G27" s="8">
        <f t="shared" ref="G27" si="4">ROUND(SUM(G24:G26),5)</f>
        <v>29120</v>
      </c>
    </row>
    <row r="28" spans="1:7" x14ac:dyDescent="0.2">
      <c r="A28" s="2"/>
      <c r="B28" s="2"/>
      <c r="C28" s="2"/>
      <c r="D28" s="2" t="s">
        <v>25</v>
      </c>
      <c r="E28" s="2"/>
      <c r="F28" s="2"/>
      <c r="G28" s="8"/>
    </row>
    <row r="29" spans="1:7" x14ac:dyDescent="0.2">
      <c r="A29" s="2"/>
      <c r="B29" s="2"/>
      <c r="C29" s="2"/>
      <c r="D29" s="2"/>
      <c r="E29" s="2" t="s">
        <v>26</v>
      </c>
      <c r="F29" s="2"/>
      <c r="G29" s="8"/>
    </row>
    <row r="30" spans="1:7" x14ac:dyDescent="0.2">
      <c r="A30" s="2"/>
      <c r="B30" s="2"/>
      <c r="C30" s="2"/>
      <c r="D30" s="2"/>
      <c r="E30" s="2"/>
      <c r="F30" s="2" t="s">
        <v>27</v>
      </c>
      <c r="G30" s="8">
        <v>0</v>
      </c>
    </row>
    <row r="31" spans="1:7" x14ac:dyDescent="0.2">
      <c r="A31" s="2"/>
      <c r="B31" s="2"/>
      <c r="C31" s="2"/>
      <c r="D31" s="2"/>
      <c r="E31" s="2"/>
      <c r="F31" s="2" t="s">
        <v>28</v>
      </c>
      <c r="G31" s="8">
        <v>0</v>
      </c>
    </row>
    <row r="32" spans="1:7" x14ac:dyDescent="0.2">
      <c r="A32" s="2"/>
      <c r="B32" s="2"/>
      <c r="C32" s="2"/>
      <c r="D32" s="2"/>
      <c r="E32" s="2"/>
      <c r="F32" s="2" t="s">
        <v>29</v>
      </c>
      <c r="G32" s="8">
        <v>0</v>
      </c>
    </row>
    <row r="33" spans="1:7" ht="12" thickBot="1" x14ac:dyDescent="0.25">
      <c r="A33" s="2"/>
      <c r="B33" s="2"/>
      <c r="C33" s="2"/>
      <c r="D33" s="2"/>
      <c r="E33" s="2"/>
      <c r="F33" s="2" t="s">
        <v>30</v>
      </c>
      <c r="G33" s="12">
        <v>25854.23</v>
      </c>
    </row>
    <row r="34" spans="1:7" x14ac:dyDescent="0.2">
      <c r="A34" s="2"/>
      <c r="B34" s="2"/>
      <c r="C34" s="2"/>
      <c r="D34" s="2"/>
      <c r="E34" s="2" t="s">
        <v>31</v>
      </c>
      <c r="F34" s="2"/>
      <c r="G34" s="8">
        <f t="shared" ref="G34" si="5">ROUND(SUM(G29:G33),5)</f>
        <v>25854.23</v>
      </c>
    </row>
    <row r="35" spans="1:7" x14ac:dyDescent="0.2">
      <c r="A35" s="2"/>
      <c r="B35" s="2"/>
      <c r="C35" s="2"/>
      <c r="D35" s="2"/>
      <c r="E35" s="2" t="s">
        <v>32</v>
      </c>
      <c r="F35" s="2"/>
      <c r="G35" s="8">
        <v>189.15</v>
      </c>
    </row>
    <row r="36" spans="1:7" ht="12" thickBot="1" x14ac:dyDescent="0.25">
      <c r="A36" s="2"/>
      <c r="B36" s="2"/>
      <c r="C36" s="2"/>
      <c r="D36" s="2"/>
      <c r="E36" s="2" t="s">
        <v>33</v>
      </c>
      <c r="F36" s="2"/>
      <c r="G36" s="12">
        <v>2813.08</v>
      </c>
    </row>
    <row r="37" spans="1:7" x14ac:dyDescent="0.2">
      <c r="A37" s="2"/>
      <c r="B37" s="2"/>
      <c r="C37" s="2"/>
      <c r="D37" s="2" t="s">
        <v>34</v>
      </c>
      <c r="E37" s="2"/>
      <c r="F37" s="2"/>
      <c r="G37" s="8">
        <f>ROUND(G28+SUM(G34:G36),5)</f>
        <v>28856.46</v>
      </c>
    </row>
    <row r="38" spans="1:7" x14ac:dyDescent="0.2">
      <c r="A38" s="2"/>
      <c r="B38" s="2"/>
      <c r="C38" s="2"/>
      <c r="D38" s="2" t="s">
        <v>35</v>
      </c>
      <c r="E38" s="2"/>
      <c r="F38" s="2"/>
      <c r="G38" s="8"/>
    </row>
    <row r="39" spans="1:7" x14ac:dyDescent="0.2">
      <c r="A39" s="2"/>
      <c r="B39" s="2"/>
      <c r="C39" s="2"/>
      <c r="D39" s="2"/>
      <c r="E39" s="2" t="s">
        <v>36</v>
      </c>
      <c r="F39" s="2"/>
      <c r="G39" s="8"/>
    </row>
    <row r="40" spans="1:7" x14ac:dyDescent="0.2">
      <c r="A40" s="2"/>
      <c r="B40" s="2"/>
      <c r="C40" s="2"/>
      <c r="D40" s="2"/>
      <c r="E40" s="2"/>
      <c r="F40" s="2" t="s">
        <v>37</v>
      </c>
      <c r="G40" s="8">
        <v>4000</v>
      </c>
    </row>
    <row r="41" spans="1:7" x14ac:dyDescent="0.2">
      <c r="A41" s="2"/>
      <c r="B41" s="2"/>
      <c r="C41" s="2"/>
      <c r="D41" s="2"/>
      <c r="E41" s="2"/>
      <c r="F41" s="2" t="s">
        <v>38</v>
      </c>
      <c r="G41" s="8">
        <v>1500</v>
      </c>
    </row>
    <row r="42" spans="1:7" x14ac:dyDescent="0.2">
      <c r="A42" s="2"/>
      <c r="B42" s="2"/>
      <c r="C42" s="2"/>
      <c r="D42" s="2"/>
      <c r="E42" s="2"/>
      <c r="F42" s="2" t="s">
        <v>39</v>
      </c>
      <c r="G42" s="8">
        <v>5500</v>
      </c>
    </row>
    <row r="43" spans="1:7" x14ac:dyDescent="0.2">
      <c r="A43" s="2"/>
      <c r="B43" s="2"/>
      <c r="C43" s="2"/>
      <c r="D43" s="2"/>
      <c r="E43" s="2"/>
      <c r="F43" s="2" t="s">
        <v>40</v>
      </c>
      <c r="G43" s="8">
        <v>2000</v>
      </c>
    </row>
    <row r="44" spans="1:7" ht="12" thickBot="1" x14ac:dyDescent="0.25">
      <c r="A44" s="2"/>
      <c r="B44" s="2"/>
      <c r="C44" s="2"/>
      <c r="D44" s="2"/>
      <c r="E44" s="2"/>
      <c r="F44" s="2" t="s">
        <v>41</v>
      </c>
      <c r="G44" s="12">
        <v>1500</v>
      </c>
    </row>
    <row r="45" spans="1:7" x14ac:dyDescent="0.2">
      <c r="A45" s="2"/>
      <c r="B45" s="2"/>
      <c r="C45" s="2"/>
      <c r="D45" s="2"/>
      <c r="E45" s="2" t="s">
        <v>42</v>
      </c>
      <c r="F45" s="2"/>
      <c r="G45" s="8">
        <f t="shared" ref="G45" si="6">ROUND(SUM(G39:G44),5)</f>
        <v>14500</v>
      </c>
    </row>
    <row r="46" spans="1:7" x14ac:dyDescent="0.2">
      <c r="A46" s="2"/>
      <c r="B46" s="2"/>
      <c r="C46" s="2"/>
      <c r="D46" s="2"/>
      <c r="E46" s="2" t="s">
        <v>43</v>
      </c>
      <c r="F46" s="2"/>
      <c r="G46" s="8"/>
    </row>
    <row r="47" spans="1:7" x14ac:dyDescent="0.2">
      <c r="A47" s="2"/>
      <c r="B47" s="2"/>
      <c r="C47" s="2"/>
      <c r="D47" s="2"/>
      <c r="E47" s="2"/>
      <c r="F47" s="2" t="s">
        <v>44</v>
      </c>
      <c r="G47" s="8">
        <v>2107.3000000000002</v>
      </c>
    </row>
    <row r="48" spans="1:7" x14ac:dyDescent="0.2">
      <c r="A48" s="2"/>
      <c r="B48" s="2"/>
      <c r="C48" s="2"/>
      <c r="D48" s="2"/>
      <c r="E48" s="2"/>
      <c r="F48" s="2" t="s">
        <v>45</v>
      </c>
      <c r="G48" s="8">
        <v>16779.89</v>
      </c>
    </row>
    <row r="49" spans="1:7" x14ac:dyDescent="0.2">
      <c r="A49" s="2"/>
      <c r="B49" s="2"/>
      <c r="C49" s="2"/>
      <c r="D49" s="2"/>
      <c r="E49" s="2"/>
      <c r="F49" s="2" t="s">
        <v>46</v>
      </c>
      <c r="G49" s="8">
        <v>129511.08</v>
      </c>
    </row>
    <row r="50" spans="1:7" x14ac:dyDescent="0.2">
      <c r="A50" s="2"/>
      <c r="B50" s="2"/>
      <c r="C50" s="2"/>
      <c r="D50" s="2"/>
      <c r="E50" s="2"/>
      <c r="F50" s="2" t="s">
        <v>47</v>
      </c>
      <c r="G50" s="8">
        <v>0</v>
      </c>
    </row>
    <row r="51" spans="1:7" x14ac:dyDescent="0.2">
      <c r="A51" s="2"/>
      <c r="B51" s="2"/>
      <c r="C51" s="2"/>
      <c r="D51" s="2"/>
      <c r="E51" s="2"/>
      <c r="F51" s="2" t="s">
        <v>48</v>
      </c>
      <c r="G51" s="8">
        <v>9818.24</v>
      </c>
    </row>
    <row r="52" spans="1:7" x14ac:dyDescent="0.2">
      <c r="A52" s="2"/>
      <c r="B52" s="2"/>
      <c r="C52" s="2"/>
      <c r="D52" s="2"/>
      <c r="E52" s="2"/>
      <c r="F52" s="2" t="s">
        <v>49</v>
      </c>
      <c r="G52" s="8">
        <v>0</v>
      </c>
    </row>
    <row r="53" spans="1:7" x14ac:dyDescent="0.2">
      <c r="A53" s="2"/>
      <c r="B53" s="2"/>
      <c r="C53" s="2"/>
      <c r="D53" s="2"/>
      <c r="E53" s="2"/>
      <c r="F53" s="2" t="s">
        <v>50</v>
      </c>
      <c r="G53" s="8">
        <v>11352.47</v>
      </c>
    </row>
    <row r="54" spans="1:7" ht="12" thickBot="1" x14ac:dyDescent="0.25">
      <c r="A54" s="2"/>
      <c r="B54" s="2"/>
      <c r="C54" s="2"/>
      <c r="D54" s="2"/>
      <c r="E54" s="2"/>
      <c r="F54" s="2" t="s">
        <v>51</v>
      </c>
      <c r="G54" s="12">
        <v>0</v>
      </c>
    </row>
    <row r="55" spans="1:7" x14ac:dyDescent="0.2">
      <c r="A55" s="2"/>
      <c r="B55" s="2"/>
      <c r="C55" s="2"/>
      <c r="D55" s="2"/>
      <c r="E55" s="2" t="s">
        <v>52</v>
      </c>
      <c r="F55" s="2"/>
      <c r="G55" s="8">
        <f t="shared" ref="G55" si="7">ROUND(SUM(G46:G54),5)</f>
        <v>169568.98</v>
      </c>
    </row>
    <row r="56" spans="1:7" x14ac:dyDescent="0.2">
      <c r="A56" s="2"/>
      <c r="B56" s="2"/>
      <c r="C56" s="2"/>
      <c r="D56" s="2"/>
      <c r="E56" s="2" t="s">
        <v>53</v>
      </c>
      <c r="F56" s="2"/>
      <c r="G56" s="8"/>
    </row>
    <row r="57" spans="1:7" x14ac:dyDescent="0.2">
      <c r="A57" s="2"/>
      <c r="B57" s="2"/>
      <c r="C57" s="2"/>
      <c r="D57" s="2"/>
      <c r="E57" s="2"/>
      <c r="F57" s="2" t="s">
        <v>54</v>
      </c>
      <c r="G57" s="8">
        <v>24126.34</v>
      </c>
    </row>
    <row r="58" spans="1:7" x14ac:dyDescent="0.2">
      <c r="A58" s="2"/>
      <c r="B58" s="2"/>
      <c r="C58" s="2"/>
      <c r="D58" s="2"/>
      <c r="E58" s="2"/>
      <c r="F58" s="2" t="s">
        <v>55</v>
      </c>
      <c r="G58" s="8">
        <v>16502.78</v>
      </c>
    </row>
    <row r="59" spans="1:7" x14ac:dyDescent="0.2">
      <c r="A59" s="2"/>
      <c r="B59" s="2"/>
      <c r="C59" s="2"/>
      <c r="D59" s="2"/>
      <c r="E59" s="2"/>
      <c r="F59" s="2" t="s">
        <v>56</v>
      </c>
      <c r="G59" s="8">
        <v>6000</v>
      </c>
    </row>
    <row r="60" spans="1:7" x14ac:dyDescent="0.2">
      <c r="A60" s="2"/>
      <c r="B60" s="2"/>
      <c r="C60" s="2"/>
      <c r="D60" s="2"/>
      <c r="E60" s="2"/>
      <c r="F60" s="2" t="s">
        <v>57</v>
      </c>
      <c r="G60" s="8">
        <v>6864</v>
      </c>
    </row>
    <row r="61" spans="1:7" x14ac:dyDescent="0.2">
      <c r="A61" s="2"/>
      <c r="B61" s="2"/>
      <c r="C61" s="2"/>
      <c r="D61" s="2"/>
      <c r="E61" s="2"/>
      <c r="F61" s="2" t="s">
        <v>58</v>
      </c>
      <c r="G61" s="8">
        <v>55232.73</v>
      </c>
    </row>
    <row r="62" spans="1:7" x14ac:dyDescent="0.2">
      <c r="A62" s="2"/>
      <c r="B62" s="2"/>
      <c r="C62" s="2"/>
      <c r="D62" s="2"/>
      <c r="E62" s="2"/>
      <c r="F62" s="2" t="s">
        <v>59</v>
      </c>
      <c r="G62" s="8">
        <v>4225.3</v>
      </c>
    </row>
    <row r="63" spans="1:7" x14ac:dyDescent="0.2">
      <c r="A63" s="2"/>
      <c r="B63" s="2"/>
      <c r="C63" s="2"/>
      <c r="D63" s="2"/>
      <c r="E63" s="2"/>
      <c r="F63" s="2" t="s">
        <v>60</v>
      </c>
      <c r="G63" s="8">
        <v>525.1</v>
      </c>
    </row>
    <row r="64" spans="1:7" x14ac:dyDescent="0.2">
      <c r="A64" s="2"/>
      <c r="B64" s="2"/>
      <c r="C64" s="2"/>
      <c r="D64" s="2"/>
      <c r="E64" s="2"/>
      <c r="F64" s="2" t="s">
        <v>61</v>
      </c>
      <c r="G64" s="8">
        <v>6526.32</v>
      </c>
    </row>
    <row r="65" spans="1:7" x14ac:dyDescent="0.2">
      <c r="A65" s="2"/>
      <c r="B65" s="2"/>
      <c r="C65" s="2"/>
      <c r="D65" s="2"/>
      <c r="E65" s="2"/>
      <c r="F65" s="2" t="s">
        <v>62</v>
      </c>
      <c r="G65" s="8">
        <v>459</v>
      </c>
    </row>
    <row r="66" spans="1:7" x14ac:dyDescent="0.2">
      <c r="A66" s="2"/>
      <c r="B66" s="2"/>
      <c r="C66" s="2"/>
      <c r="D66" s="2"/>
      <c r="E66" s="2"/>
      <c r="F66" s="2" t="s">
        <v>63</v>
      </c>
      <c r="G66" s="8">
        <v>3108.13</v>
      </c>
    </row>
    <row r="67" spans="1:7" ht="12" thickBot="1" x14ac:dyDescent="0.25">
      <c r="A67" s="2"/>
      <c r="B67" s="2"/>
      <c r="C67" s="2"/>
      <c r="D67" s="2"/>
      <c r="E67" s="2"/>
      <c r="F67" s="2" t="s">
        <v>64</v>
      </c>
      <c r="G67" s="12">
        <v>0</v>
      </c>
    </row>
    <row r="68" spans="1:7" x14ac:dyDescent="0.2">
      <c r="A68" s="2"/>
      <c r="B68" s="2"/>
      <c r="C68" s="2"/>
      <c r="D68" s="2"/>
      <c r="E68" s="2" t="s">
        <v>65</v>
      </c>
      <c r="F68" s="2"/>
      <c r="G68" s="8">
        <f t="shared" ref="G68" si="8">ROUND(SUM(G56:G67),5)</f>
        <v>123569.7</v>
      </c>
    </row>
    <row r="69" spans="1:7" x14ac:dyDescent="0.2">
      <c r="A69" s="2"/>
      <c r="B69" s="2"/>
      <c r="C69" s="2"/>
      <c r="D69" s="2"/>
      <c r="E69" s="2" t="s">
        <v>66</v>
      </c>
      <c r="F69" s="2"/>
      <c r="G69" s="8"/>
    </row>
    <row r="70" spans="1:7" x14ac:dyDescent="0.2">
      <c r="A70" s="2"/>
      <c r="B70" s="2"/>
      <c r="C70" s="2"/>
      <c r="D70" s="2"/>
      <c r="E70" s="2"/>
      <c r="F70" s="2" t="s">
        <v>67</v>
      </c>
      <c r="G70" s="8">
        <v>5000</v>
      </c>
    </row>
    <row r="71" spans="1:7" ht="12" thickBot="1" x14ac:dyDescent="0.25">
      <c r="A71" s="2"/>
      <c r="B71" s="2"/>
      <c r="C71" s="2"/>
      <c r="D71" s="2"/>
      <c r="E71" s="2"/>
      <c r="F71" s="2" t="s">
        <v>68</v>
      </c>
      <c r="G71" s="12">
        <v>300</v>
      </c>
    </row>
    <row r="72" spans="1:7" x14ac:dyDescent="0.2">
      <c r="A72" s="2"/>
      <c r="B72" s="2"/>
      <c r="C72" s="2"/>
      <c r="D72" s="2"/>
      <c r="E72" s="2" t="s">
        <v>69</v>
      </c>
      <c r="F72" s="2"/>
      <c r="G72" s="8">
        <f t="shared" ref="G72" si="9">ROUND(SUM(G69:G71),5)</f>
        <v>5300</v>
      </c>
    </row>
    <row r="73" spans="1:7" x14ac:dyDescent="0.2">
      <c r="A73" s="2"/>
      <c r="B73" s="2"/>
      <c r="C73" s="2"/>
      <c r="D73" s="2"/>
      <c r="E73" s="2" t="s">
        <v>70</v>
      </c>
      <c r="F73" s="2"/>
      <c r="G73" s="8"/>
    </row>
    <row r="74" spans="1:7" x14ac:dyDescent="0.2">
      <c r="A74" s="2"/>
      <c r="B74" s="2"/>
      <c r="C74" s="2"/>
      <c r="D74" s="2"/>
      <c r="E74" s="2"/>
      <c r="F74" s="2" t="s">
        <v>71</v>
      </c>
      <c r="G74" s="8">
        <v>7389.94</v>
      </c>
    </row>
    <row r="75" spans="1:7" x14ac:dyDescent="0.2">
      <c r="A75" s="2"/>
      <c r="B75" s="2"/>
      <c r="C75" s="2"/>
      <c r="D75" s="2"/>
      <c r="E75" s="2"/>
      <c r="F75" s="2" t="s">
        <v>72</v>
      </c>
      <c r="G75" s="8">
        <v>78500.429999999993</v>
      </c>
    </row>
    <row r="76" spans="1:7" x14ac:dyDescent="0.2">
      <c r="A76" s="2"/>
      <c r="B76" s="2"/>
      <c r="C76" s="2"/>
      <c r="D76" s="2"/>
      <c r="E76" s="2"/>
      <c r="F76" s="2" t="s">
        <v>73</v>
      </c>
      <c r="G76" s="8">
        <v>0</v>
      </c>
    </row>
    <row r="77" spans="1:7" x14ac:dyDescent="0.2">
      <c r="A77" s="2"/>
      <c r="B77" s="2"/>
      <c r="C77" s="2"/>
      <c r="D77" s="2"/>
      <c r="E77" s="2"/>
      <c r="F77" s="2" t="s">
        <v>74</v>
      </c>
      <c r="G77" s="8">
        <v>5400.72</v>
      </c>
    </row>
    <row r="78" spans="1:7" x14ac:dyDescent="0.2">
      <c r="A78" s="2"/>
      <c r="B78" s="2"/>
      <c r="C78" s="2"/>
      <c r="D78" s="2"/>
      <c r="E78" s="2"/>
      <c r="F78" s="2" t="s">
        <v>75</v>
      </c>
      <c r="G78" s="8">
        <v>0</v>
      </c>
    </row>
    <row r="79" spans="1:7" x14ac:dyDescent="0.2">
      <c r="A79" s="2"/>
      <c r="B79" s="2"/>
      <c r="C79" s="2"/>
      <c r="D79" s="2"/>
      <c r="E79" s="2"/>
      <c r="F79" s="2" t="s">
        <v>76</v>
      </c>
      <c r="G79" s="8">
        <v>6570.61</v>
      </c>
    </row>
    <row r="80" spans="1:7" ht="12" thickBot="1" x14ac:dyDescent="0.25">
      <c r="A80" s="2"/>
      <c r="B80" s="2"/>
      <c r="C80" s="2"/>
      <c r="D80" s="2"/>
      <c r="E80" s="2"/>
      <c r="F80" s="2" t="s">
        <v>77</v>
      </c>
      <c r="G80" s="8">
        <v>0</v>
      </c>
    </row>
    <row r="81" spans="1:7" ht="12" thickBot="1" x14ac:dyDescent="0.25">
      <c r="A81" s="2"/>
      <c r="B81" s="2"/>
      <c r="C81" s="2"/>
      <c r="D81" s="2"/>
      <c r="E81" s="2" t="s">
        <v>78</v>
      </c>
      <c r="F81" s="2"/>
      <c r="G81" s="13">
        <f t="shared" ref="G81" si="10">ROUND(SUM(G73:G80),5)</f>
        <v>97861.7</v>
      </c>
    </row>
    <row r="82" spans="1:7" x14ac:dyDescent="0.2">
      <c r="A82" s="2"/>
      <c r="B82" s="2"/>
      <c r="C82" s="2"/>
      <c r="D82" s="2" t="s">
        <v>79</v>
      </c>
      <c r="E82" s="2"/>
      <c r="F82" s="2"/>
      <c r="G82" s="8">
        <f t="shared" ref="G82" si="11">ROUND(G38+G45+G55+G68+G72+G81,5)</f>
        <v>410800.38</v>
      </c>
    </row>
    <row r="83" spans="1:7" x14ac:dyDescent="0.2">
      <c r="A83" s="2"/>
      <c r="B83" s="2"/>
      <c r="C83" s="2"/>
      <c r="D83" s="2" t="s">
        <v>80</v>
      </c>
      <c r="E83" s="2"/>
      <c r="F83" s="2"/>
      <c r="G83" s="8"/>
    </row>
    <row r="84" spans="1:7" ht="12" thickBot="1" x14ac:dyDescent="0.25">
      <c r="A84" s="2"/>
      <c r="B84" s="2"/>
      <c r="C84" s="2"/>
      <c r="D84" s="2"/>
      <c r="E84" s="2" t="s">
        <v>81</v>
      </c>
      <c r="F84" s="2"/>
      <c r="G84" s="12">
        <v>23348.46</v>
      </c>
    </row>
    <row r="85" spans="1:7" x14ac:dyDescent="0.2">
      <c r="A85" s="2"/>
      <c r="B85" s="2"/>
      <c r="C85" s="2"/>
      <c r="D85" s="2" t="s">
        <v>82</v>
      </c>
      <c r="E85" s="2"/>
      <c r="F85" s="2"/>
      <c r="G85" s="8">
        <f t="shared" ref="G85" si="12">ROUND(SUM(G83:G84),5)</f>
        <v>23348.46</v>
      </c>
    </row>
    <row r="86" spans="1:7" x14ac:dyDescent="0.2">
      <c r="A86" s="2"/>
      <c r="B86" s="2"/>
      <c r="C86" s="2"/>
      <c r="D86" s="2" t="s">
        <v>83</v>
      </c>
      <c r="E86" s="2"/>
      <c r="F86" s="2"/>
      <c r="G86" s="8"/>
    </row>
    <row r="87" spans="1:7" ht="12" thickBot="1" x14ac:dyDescent="0.25">
      <c r="A87" s="2"/>
      <c r="B87" s="2"/>
      <c r="C87" s="2"/>
      <c r="D87" s="2"/>
      <c r="E87" s="2" t="s">
        <v>84</v>
      </c>
      <c r="F87" s="2"/>
      <c r="G87" s="8">
        <v>0</v>
      </c>
    </row>
    <row r="88" spans="1:7" ht="12" thickBot="1" x14ac:dyDescent="0.25">
      <c r="A88" s="2"/>
      <c r="B88" s="2"/>
      <c r="C88" s="2"/>
      <c r="D88" s="2" t="s">
        <v>85</v>
      </c>
      <c r="E88" s="2"/>
      <c r="F88" s="2"/>
      <c r="G88" s="13">
        <f t="shared" ref="G88" si="13">ROUND(SUM(G86:G87),5)</f>
        <v>0</v>
      </c>
    </row>
    <row r="89" spans="1:7" x14ac:dyDescent="0.2">
      <c r="A89" s="2"/>
      <c r="B89" s="2"/>
      <c r="C89" s="2" t="s">
        <v>86</v>
      </c>
      <c r="D89" s="2"/>
      <c r="E89" s="2"/>
      <c r="F89" s="2"/>
      <c r="G89" s="8">
        <f>ROUND(G11+G16+G19+G23+G27+G37+G82+G85+G88,5)</f>
        <v>727344.5</v>
      </c>
    </row>
    <row r="90" spans="1:7" x14ac:dyDescent="0.2">
      <c r="A90" s="2"/>
      <c r="B90" s="2"/>
      <c r="C90" s="2" t="s">
        <v>87</v>
      </c>
      <c r="D90" s="2"/>
      <c r="E90" s="2"/>
      <c r="F90" s="2"/>
      <c r="G90" s="8"/>
    </row>
    <row r="91" spans="1:7" x14ac:dyDescent="0.2">
      <c r="A91" s="2"/>
      <c r="B91" s="2"/>
      <c r="C91" s="2"/>
      <c r="D91" s="2" t="s">
        <v>88</v>
      </c>
      <c r="E91" s="2"/>
      <c r="F91" s="2"/>
      <c r="G91" s="8"/>
    </row>
    <row r="92" spans="1:7" x14ac:dyDescent="0.2">
      <c r="A92" s="2"/>
      <c r="B92" s="2"/>
      <c r="C92" s="2"/>
      <c r="D92" s="2"/>
      <c r="E92" s="2" t="s">
        <v>89</v>
      </c>
      <c r="F92" s="2"/>
      <c r="G92" s="8">
        <v>2000</v>
      </c>
    </row>
    <row r="93" spans="1:7" x14ac:dyDescent="0.2">
      <c r="A93" s="2"/>
      <c r="B93" s="2"/>
      <c r="C93" s="2"/>
      <c r="D93" s="2"/>
      <c r="E93" s="2" t="s">
        <v>90</v>
      </c>
      <c r="F93" s="2"/>
      <c r="G93" s="8">
        <v>4500</v>
      </c>
    </row>
    <row r="94" spans="1:7" x14ac:dyDescent="0.2">
      <c r="A94" s="2"/>
      <c r="B94" s="2"/>
      <c r="C94" s="2"/>
      <c r="D94" s="2"/>
      <c r="E94" s="2" t="s">
        <v>91</v>
      </c>
      <c r="F94" s="2"/>
      <c r="G94" s="8">
        <v>750</v>
      </c>
    </row>
    <row r="95" spans="1:7" x14ac:dyDescent="0.2">
      <c r="A95" s="2"/>
      <c r="B95" s="2"/>
      <c r="C95" s="2"/>
      <c r="D95" s="2"/>
      <c r="E95" s="2" t="s">
        <v>92</v>
      </c>
      <c r="F95" s="2"/>
      <c r="G95" s="8">
        <v>13500</v>
      </c>
    </row>
    <row r="96" spans="1:7" x14ac:dyDescent="0.2">
      <c r="A96" s="2"/>
      <c r="B96" s="2"/>
      <c r="C96" s="2"/>
      <c r="D96" s="2"/>
      <c r="E96" s="2" t="s">
        <v>93</v>
      </c>
      <c r="F96" s="2"/>
      <c r="G96" s="8">
        <v>400</v>
      </c>
    </row>
    <row r="97" spans="1:7" x14ac:dyDescent="0.2">
      <c r="A97" s="2"/>
      <c r="B97" s="2"/>
      <c r="C97" s="2"/>
      <c r="D97" s="2"/>
      <c r="E97" s="2" t="s">
        <v>94</v>
      </c>
      <c r="F97" s="2"/>
      <c r="G97" s="8">
        <v>0</v>
      </c>
    </row>
    <row r="98" spans="1:7" x14ac:dyDescent="0.2">
      <c r="A98" s="2"/>
      <c r="B98" s="2"/>
      <c r="C98" s="2"/>
      <c r="D98" s="2"/>
      <c r="E98" s="2" t="s">
        <v>95</v>
      </c>
      <c r="F98" s="2"/>
      <c r="G98" s="8">
        <v>700</v>
      </c>
    </row>
    <row r="99" spans="1:7" x14ac:dyDescent="0.2">
      <c r="A99" s="2"/>
      <c r="B99" s="2"/>
      <c r="C99" s="2"/>
      <c r="D99" s="2"/>
      <c r="E99" s="2" t="s">
        <v>96</v>
      </c>
      <c r="F99" s="2"/>
      <c r="G99" s="8">
        <v>0</v>
      </c>
    </row>
    <row r="100" spans="1:7" x14ac:dyDescent="0.2">
      <c r="A100" s="2"/>
      <c r="B100" s="2"/>
      <c r="C100" s="2"/>
      <c r="D100" s="2"/>
      <c r="E100" s="2" t="s">
        <v>97</v>
      </c>
      <c r="F100" s="2"/>
      <c r="G100" s="8">
        <v>14000</v>
      </c>
    </row>
    <row r="101" spans="1:7" x14ac:dyDescent="0.2">
      <c r="A101" s="2"/>
      <c r="B101" s="2"/>
      <c r="C101" s="2"/>
      <c r="D101" s="2"/>
      <c r="E101" s="2" t="s">
        <v>98</v>
      </c>
      <c r="F101" s="2"/>
      <c r="G101" s="8">
        <v>27531.98</v>
      </c>
    </row>
    <row r="102" spans="1:7" x14ac:dyDescent="0.2">
      <c r="A102" s="2"/>
      <c r="B102" s="2"/>
      <c r="C102" s="2"/>
      <c r="D102" s="2"/>
      <c r="E102" s="2" t="s">
        <v>99</v>
      </c>
      <c r="F102" s="2"/>
      <c r="G102" s="8">
        <v>300</v>
      </c>
    </row>
    <row r="103" spans="1:7" x14ac:dyDescent="0.2">
      <c r="A103" s="2"/>
      <c r="B103" s="2"/>
      <c r="C103" s="2"/>
      <c r="D103" s="2"/>
      <c r="E103" s="2" t="s">
        <v>100</v>
      </c>
      <c r="F103" s="2"/>
      <c r="G103" s="8">
        <v>2000</v>
      </c>
    </row>
    <row r="104" spans="1:7" x14ac:dyDescent="0.2">
      <c r="A104" s="2"/>
      <c r="B104" s="2"/>
      <c r="C104" s="2"/>
      <c r="D104" s="2"/>
      <c r="E104" s="2" t="s">
        <v>101</v>
      </c>
      <c r="F104" s="2"/>
      <c r="G104" s="8">
        <v>508</v>
      </c>
    </row>
    <row r="105" spans="1:7" x14ac:dyDescent="0.2">
      <c r="A105" s="2"/>
      <c r="B105" s="2"/>
      <c r="C105" s="2"/>
      <c r="D105" s="2"/>
      <c r="E105" s="2" t="s">
        <v>102</v>
      </c>
      <c r="F105" s="2"/>
      <c r="G105" s="8">
        <v>250</v>
      </c>
    </row>
    <row r="106" spans="1:7" x14ac:dyDescent="0.2">
      <c r="A106" s="2"/>
      <c r="B106" s="2"/>
      <c r="C106" s="2"/>
      <c r="D106" s="2"/>
      <c r="E106" s="2" t="s">
        <v>103</v>
      </c>
      <c r="F106" s="2"/>
      <c r="G106" s="8">
        <v>500</v>
      </c>
    </row>
    <row r="107" spans="1:7" x14ac:dyDescent="0.2">
      <c r="A107" s="2"/>
      <c r="B107" s="2"/>
      <c r="C107" s="2"/>
      <c r="D107" s="2"/>
      <c r="E107" s="2" t="s">
        <v>104</v>
      </c>
      <c r="F107" s="2"/>
      <c r="G107" s="8">
        <v>1500</v>
      </c>
    </row>
    <row r="108" spans="1:7" x14ac:dyDescent="0.2">
      <c r="A108" s="2"/>
      <c r="B108" s="2"/>
      <c r="C108" s="2"/>
      <c r="D108" s="2"/>
      <c r="E108" s="2" t="s">
        <v>105</v>
      </c>
      <c r="F108" s="2"/>
      <c r="G108" s="8">
        <v>2000</v>
      </c>
    </row>
    <row r="109" spans="1:7" x14ac:dyDescent="0.2">
      <c r="A109" s="2"/>
      <c r="B109" s="2"/>
      <c r="C109" s="2"/>
      <c r="D109" s="2"/>
      <c r="E109" s="2" t="s">
        <v>106</v>
      </c>
      <c r="F109" s="2"/>
      <c r="G109" s="8">
        <v>675</v>
      </c>
    </row>
    <row r="110" spans="1:7" x14ac:dyDescent="0.2">
      <c r="A110" s="2"/>
      <c r="B110" s="2"/>
      <c r="C110" s="2"/>
      <c r="D110" s="2"/>
      <c r="E110" s="2" t="s">
        <v>107</v>
      </c>
      <c r="F110" s="2"/>
      <c r="G110" s="8">
        <v>800</v>
      </c>
    </row>
    <row r="111" spans="1:7" x14ac:dyDescent="0.2">
      <c r="A111" s="2"/>
      <c r="B111" s="2"/>
      <c r="C111" s="2"/>
      <c r="D111" s="2"/>
      <c r="E111" s="2" t="s">
        <v>108</v>
      </c>
      <c r="F111" s="2"/>
      <c r="G111" s="8">
        <v>1600</v>
      </c>
    </row>
    <row r="112" spans="1:7" x14ac:dyDescent="0.2">
      <c r="A112" s="2"/>
      <c r="B112" s="2"/>
      <c r="C112" s="2"/>
      <c r="D112" s="2"/>
      <c r="E112" s="2" t="s">
        <v>109</v>
      </c>
      <c r="F112" s="2"/>
      <c r="G112" s="8">
        <v>855</v>
      </c>
    </row>
    <row r="113" spans="1:7" x14ac:dyDescent="0.2">
      <c r="A113" s="2"/>
      <c r="B113" s="2"/>
      <c r="C113" s="2"/>
      <c r="D113" s="2"/>
      <c r="E113" s="2" t="s">
        <v>110</v>
      </c>
      <c r="F113" s="2"/>
      <c r="G113" s="8">
        <v>255</v>
      </c>
    </row>
    <row r="114" spans="1:7" x14ac:dyDescent="0.2">
      <c r="A114" s="2"/>
      <c r="B114" s="2"/>
      <c r="C114" s="2"/>
      <c r="D114" s="2"/>
      <c r="E114" s="2" t="s">
        <v>111</v>
      </c>
      <c r="F114" s="2"/>
      <c r="G114" s="8">
        <v>855</v>
      </c>
    </row>
    <row r="115" spans="1:7" x14ac:dyDescent="0.2">
      <c r="A115" s="2"/>
      <c r="B115" s="2"/>
      <c r="C115" s="2"/>
      <c r="D115" s="2"/>
      <c r="E115" s="2" t="s">
        <v>112</v>
      </c>
      <c r="F115" s="2"/>
      <c r="G115" s="8">
        <v>780</v>
      </c>
    </row>
    <row r="116" spans="1:7" x14ac:dyDescent="0.2">
      <c r="A116" s="2"/>
      <c r="B116" s="2"/>
      <c r="C116" s="2"/>
      <c r="D116" s="2"/>
      <c r="E116" s="2" t="s">
        <v>113</v>
      </c>
      <c r="F116" s="2"/>
      <c r="G116" s="8">
        <v>255</v>
      </c>
    </row>
    <row r="117" spans="1:7" x14ac:dyDescent="0.2">
      <c r="A117" s="2"/>
      <c r="B117" s="2"/>
      <c r="C117" s="2"/>
      <c r="D117" s="2"/>
      <c r="E117" s="2" t="s">
        <v>114</v>
      </c>
      <c r="F117" s="2"/>
      <c r="G117" s="8">
        <v>0</v>
      </c>
    </row>
    <row r="118" spans="1:7" x14ac:dyDescent="0.2">
      <c r="A118" s="2"/>
      <c r="B118" s="2"/>
      <c r="C118" s="2"/>
      <c r="D118" s="2"/>
      <c r="E118" s="2" t="s">
        <v>115</v>
      </c>
      <c r="F118" s="2"/>
      <c r="G118" s="8">
        <v>2102.52</v>
      </c>
    </row>
    <row r="119" spans="1:7" ht="12" thickBot="1" x14ac:dyDescent="0.25">
      <c r="A119" s="2"/>
      <c r="B119" s="2"/>
      <c r="C119" s="2"/>
      <c r="D119" s="2"/>
      <c r="E119" s="2" t="s">
        <v>116</v>
      </c>
      <c r="F119" s="2"/>
      <c r="G119" s="12">
        <v>250</v>
      </c>
    </row>
    <row r="120" spans="1:7" x14ac:dyDescent="0.2">
      <c r="A120" s="2"/>
      <c r="B120" s="2"/>
      <c r="C120" s="2"/>
      <c r="D120" s="2" t="s">
        <v>117</v>
      </c>
      <c r="E120" s="2"/>
      <c r="F120" s="2"/>
      <c r="G120" s="8">
        <f>ROUND(SUM(G91:G119),5)</f>
        <v>78867.5</v>
      </c>
    </row>
    <row r="121" spans="1:7" x14ac:dyDescent="0.2">
      <c r="A121" s="2"/>
      <c r="B121" s="2"/>
      <c r="C121" s="2"/>
      <c r="D121" s="2" t="s">
        <v>118</v>
      </c>
      <c r="E121" s="2"/>
      <c r="F121" s="2"/>
      <c r="G121" s="8"/>
    </row>
    <row r="122" spans="1:7" x14ac:dyDescent="0.2">
      <c r="A122" s="2"/>
      <c r="B122" s="2"/>
      <c r="C122" s="2"/>
      <c r="D122" s="2"/>
      <c r="E122" s="2" t="s">
        <v>119</v>
      </c>
      <c r="F122" s="2"/>
      <c r="G122" s="8"/>
    </row>
    <row r="123" spans="1:7" x14ac:dyDescent="0.2">
      <c r="A123" s="2"/>
      <c r="B123" s="2"/>
      <c r="C123" s="2"/>
      <c r="D123" s="2"/>
      <c r="E123" s="2" t="s">
        <v>120</v>
      </c>
      <c r="F123" s="2"/>
      <c r="G123" s="8">
        <v>48329</v>
      </c>
    </row>
    <row r="124" spans="1:7" ht="12" thickBot="1" x14ac:dyDescent="0.25">
      <c r="A124" s="2"/>
      <c r="B124" s="2"/>
      <c r="C124" s="2"/>
      <c r="D124" s="2"/>
      <c r="E124" s="2" t="s">
        <v>121</v>
      </c>
      <c r="F124" s="2"/>
      <c r="G124" s="12">
        <v>2813.08</v>
      </c>
    </row>
    <row r="125" spans="1:7" x14ac:dyDescent="0.2">
      <c r="A125" s="2"/>
      <c r="B125" s="2"/>
      <c r="C125" s="2"/>
      <c r="D125" s="2" t="s">
        <v>122</v>
      </c>
      <c r="E125" s="2"/>
      <c r="F125" s="2"/>
      <c r="G125" s="8">
        <f t="shared" ref="G125" si="14">ROUND(SUM(G121:G124),5)</f>
        <v>51142.080000000002</v>
      </c>
    </row>
    <row r="126" spans="1:7" x14ac:dyDescent="0.2">
      <c r="A126" s="2"/>
      <c r="B126" s="2"/>
      <c r="C126" s="2"/>
      <c r="D126" s="2" t="s">
        <v>123</v>
      </c>
      <c r="E126" s="2"/>
      <c r="F126" s="2"/>
      <c r="G126" s="8">
        <v>3500</v>
      </c>
    </row>
    <row r="127" spans="1:7" x14ac:dyDescent="0.2">
      <c r="A127" s="2"/>
      <c r="B127" s="2"/>
      <c r="C127" s="2"/>
      <c r="D127" s="2" t="s">
        <v>124</v>
      </c>
      <c r="E127" s="2"/>
      <c r="F127" s="2"/>
      <c r="G127" s="8">
        <v>250</v>
      </c>
    </row>
    <row r="128" spans="1:7" x14ac:dyDescent="0.2">
      <c r="A128" s="2"/>
      <c r="B128" s="2"/>
      <c r="C128" s="2"/>
      <c r="D128" s="2" t="s">
        <v>125</v>
      </c>
      <c r="E128" s="2"/>
      <c r="F128" s="2"/>
      <c r="G128" s="8"/>
    </row>
    <row r="129" spans="1:7" x14ac:dyDescent="0.2">
      <c r="A129" s="2"/>
      <c r="B129" s="2"/>
      <c r="C129" s="2"/>
      <c r="D129" s="2"/>
      <c r="E129" s="2" t="s">
        <v>126</v>
      </c>
      <c r="F129" s="2"/>
      <c r="G129" s="8">
        <v>2107.3000000000002</v>
      </c>
    </row>
    <row r="130" spans="1:7" x14ac:dyDescent="0.2">
      <c r="A130" s="2"/>
      <c r="B130" s="2"/>
      <c r="C130" s="2"/>
      <c r="D130" s="2"/>
      <c r="E130" s="2" t="s">
        <v>127</v>
      </c>
      <c r="F130" s="2"/>
      <c r="G130" s="8">
        <v>16779.89</v>
      </c>
    </row>
    <row r="131" spans="1:7" x14ac:dyDescent="0.2">
      <c r="A131" s="2"/>
      <c r="B131" s="2"/>
      <c r="C131" s="2"/>
      <c r="D131" s="2"/>
      <c r="E131" s="2" t="s">
        <v>128</v>
      </c>
      <c r="F131" s="2"/>
      <c r="G131" s="8">
        <v>129511.08</v>
      </c>
    </row>
    <row r="132" spans="1:7" ht="12" thickBot="1" x14ac:dyDescent="0.25">
      <c r="A132" s="2"/>
      <c r="B132" s="2"/>
      <c r="C132" s="2"/>
      <c r="D132" s="2"/>
      <c r="E132" s="2" t="s">
        <v>228</v>
      </c>
      <c r="F132" s="2"/>
      <c r="G132" s="12">
        <v>0</v>
      </c>
    </row>
    <row r="133" spans="1:7" x14ac:dyDescent="0.2">
      <c r="A133" s="2"/>
      <c r="B133" s="2"/>
      <c r="C133" s="2"/>
      <c r="D133" s="2" t="s">
        <v>129</v>
      </c>
      <c r="E133" s="2"/>
      <c r="F133" s="2"/>
      <c r="G133" s="8">
        <f t="shared" ref="G133" si="15">ROUND(SUM(G128:G132),5)</f>
        <v>148398.26999999999</v>
      </c>
    </row>
    <row r="134" spans="1:7" x14ac:dyDescent="0.2">
      <c r="A134" s="2"/>
      <c r="B134" s="2"/>
      <c r="C134" s="2"/>
      <c r="D134" s="2" t="s">
        <v>130</v>
      </c>
      <c r="E134" s="2"/>
      <c r="F134" s="2"/>
      <c r="G134" s="8"/>
    </row>
    <row r="135" spans="1:7" x14ac:dyDescent="0.2">
      <c r="A135" s="2"/>
      <c r="B135" s="2"/>
      <c r="C135" s="2"/>
      <c r="D135" s="2"/>
      <c r="E135" s="2" t="s">
        <v>131</v>
      </c>
      <c r="F135" s="2"/>
      <c r="G135" s="8">
        <v>62368.59</v>
      </c>
    </row>
    <row r="136" spans="1:7" x14ac:dyDescent="0.2">
      <c r="A136" s="2"/>
      <c r="B136" s="2"/>
      <c r="C136" s="2"/>
      <c r="D136" s="2"/>
      <c r="E136" s="2" t="s">
        <v>132</v>
      </c>
      <c r="F136" s="2"/>
      <c r="G136" s="8">
        <v>5000</v>
      </c>
    </row>
    <row r="137" spans="1:7" x14ac:dyDescent="0.2">
      <c r="A137" s="2"/>
      <c r="B137" s="2"/>
      <c r="C137" s="2"/>
      <c r="D137" s="2"/>
      <c r="E137" s="2" t="s">
        <v>133</v>
      </c>
      <c r="F137" s="2"/>
      <c r="G137" s="8">
        <v>2500</v>
      </c>
    </row>
    <row r="138" spans="1:7" x14ac:dyDescent="0.2">
      <c r="A138" s="2"/>
      <c r="B138" s="2"/>
      <c r="C138" s="2"/>
      <c r="D138" s="2"/>
      <c r="E138" s="2" t="s">
        <v>134</v>
      </c>
      <c r="F138" s="2"/>
      <c r="G138" s="8">
        <v>0</v>
      </c>
    </row>
    <row r="139" spans="1:7" x14ac:dyDescent="0.2">
      <c r="A139" s="2"/>
      <c r="B139" s="2"/>
      <c r="C139" s="2"/>
      <c r="D139" s="2"/>
      <c r="E139" s="2" t="s">
        <v>135</v>
      </c>
      <c r="F139" s="2"/>
      <c r="G139" s="8">
        <v>500</v>
      </c>
    </row>
    <row r="140" spans="1:7" x14ac:dyDescent="0.2">
      <c r="A140" s="2"/>
      <c r="B140" s="2"/>
      <c r="C140" s="2"/>
      <c r="D140" s="2"/>
      <c r="E140" s="2" t="s">
        <v>136</v>
      </c>
      <c r="F140" s="2"/>
      <c r="G140" s="8">
        <v>850</v>
      </c>
    </row>
    <row r="141" spans="1:7" x14ac:dyDescent="0.2">
      <c r="A141" s="2"/>
      <c r="B141" s="2"/>
      <c r="C141" s="2"/>
      <c r="D141" s="2"/>
      <c r="E141" s="2" t="s">
        <v>137</v>
      </c>
      <c r="F141" s="2"/>
      <c r="G141" s="8">
        <v>7000</v>
      </c>
    </row>
    <row r="142" spans="1:7" x14ac:dyDescent="0.2">
      <c r="A142" s="2"/>
      <c r="B142" s="2"/>
      <c r="C142" s="2"/>
      <c r="D142" s="2"/>
      <c r="E142" s="2" t="s">
        <v>138</v>
      </c>
      <c r="F142" s="2"/>
      <c r="G142" s="8">
        <v>7220</v>
      </c>
    </row>
    <row r="143" spans="1:7" x14ac:dyDescent="0.2">
      <c r="A143" s="2"/>
      <c r="B143" s="2"/>
      <c r="C143" s="2"/>
      <c r="D143" s="2"/>
      <c r="E143" s="2" t="s">
        <v>139</v>
      </c>
      <c r="F143" s="2"/>
      <c r="G143" s="8">
        <v>1500</v>
      </c>
    </row>
    <row r="144" spans="1:7" x14ac:dyDescent="0.2">
      <c r="A144" s="2"/>
      <c r="B144" s="2"/>
      <c r="C144" s="2"/>
      <c r="D144" s="2"/>
      <c r="E144" s="2" t="s">
        <v>140</v>
      </c>
      <c r="F144" s="2"/>
      <c r="G144" s="8"/>
    </row>
    <row r="145" spans="1:8" x14ac:dyDescent="0.2">
      <c r="A145" s="2"/>
      <c r="B145" s="2"/>
      <c r="C145" s="2"/>
      <c r="D145" s="2"/>
      <c r="E145" s="2"/>
      <c r="F145" s="2" t="s">
        <v>141</v>
      </c>
      <c r="G145" s="8">
        <v>0</v>
      </c>
    </row>
    <row r="146" spans="1:8" x14ac:dyDescent="0.2">
      <c r="A146" s="2"/>
      <c r="B146" s="2"/>
      <c r="C146" s="2"/>
      <c r="D146" s="2"/>
      <c r="E146" s="2"/>
      <c r="F146" s="2" t="s">
        <v>142</v>
      </c>
      <c r="G146" s="8">
        <v>11143.38</v>
      </c>
    </row>
    <row r="147" spans="1:8" x14ac:dyDescent="0.2">
      <c r="A147" s="2"/>
      <c r="B147" s="2"/>
      <c r="C147" s="2"/>
      <c r="D147" s="2"/>
      <c r="E147" s="2" t="s">
        <v>143</v>
      </c>
      <c r="F147" s="2"/>
      <c r="G147" s="8">
        <f t="shared" ref="G147" si="16">ROUND(SUM(G144:G146),5)</f>
        <v>11143.38</v>
      </c>
    </row>
    <row r="148" spans="1:8" x14ac:dyDescent="0.2">
      <c r="A148" s="2"/>
      <c r="B148" s="2"/>
      <c r="C148" s="2"/>
      <c r="D148" s="2"/>
      <c r="E148" s="2" t="s">
        <v>144</v>
      </c>
      <c r="F148" s="2"/>
      <c r="G148" s="8">
        <v>200</v>
      </c>
    </row>
    <row r="149" spans="1:8" ht="12" thickBot="1" x14ac:dyDescent="0.25">
      <c r="A149" s="2"/>
      <c r="B149" s="2"/>
      <c r="C149" s="2"/>
      <c r="D149" s="2"/>
      <c r="E149" s="2" t="s">
        <v>145</v>
      </c>
      <c r="F149" s="2"/>
      <c r="G149" s="12">
        <v>2000</v>
      </c>
    </row>
    <row r="150" spans="1:8" x14ac:dyDescent="0.2">
      <c r="A150" s="2"/>
      <c r="B150" s="2"/>
      <c r="C150" s="2"/>
      <c r="D150" s="2" t="s">
        <v>146</v>
      </c>
      <c r="E150" s="2"/>
      <c r="F150" s="2"/>
      <c r="G150" s="8">
        <f t="shared" ref="G150" si="17">ROUND(SUM(G134:G143)+SUM(G147:G149),5)</f>
        <v>100281.97</v>
      </c>
    </row>
    <row r="151" spans="1:8" x14ac:dyDescent="0.2">
      <c r="A151" s="2"/>
      <c r="B151" s="2"/>
      <c r="C151" s="2"/>
      <c r="D151" s="2" t="s">
        <v>147</v>
      </c>
      <c r="E151" s="2"/>
      <c r="F151" s="2"/>
      <c r="G151" s="8"/>
    </row>
    <row r="152" spans="1:8" x14ac:dyDescent="0.2">
      <c r="A152" s="2"/>
      <c r="B152" s="2"/>
      <c r="C152" s="2"/>
      <c r="D152" s="2"/>
      <c r="E152" s="2" t="s">
        <v>148</v>
      </c>
      <c r="F152" s="2"/>
      <c r="G152" s="8">
        <v>7389.94</v>
      </c>
    </row>
    <row r="153" spans="1:8" x14ac:dyDescent="0.2">
      <c r="A153" s="2"/>
      <c r="B153" s="2"/>
      <c r="C153" s="2"/>
      <c r="D153" s="2"/>
      <c r="E153" s="2" t="s">
        <v>149</v>
      </c>
      <c r="F153" s="2"/>
      <c r="G153" s="8">
        <v>78500.429999999993</v>
      </c>
    </row>
    <row r="154" spans="1:8" x14ac:dyDescent="0.2">
      <c r="A154" s="2"/>
      <c r="B154" s="2"/>
      <c r="C154" s="2"/>
      <c r="D154" s="2"/>
      <c r="E154" s="2" t="s">
        <v>150</v>
      </c>
      <c r="F154" s="2"/>
      <c r="G154" s="8">
        <v>0</v>
      </c>
    </row>
    <row r="155" spans="1:8" ht="12" thickBot="1" x14ac:dyDescent="0.25">
      <c r="A155" s="2"/>
      <c r="B155" s="2"/>
      <c r="C155" s="2"/>
      <c r="D155" s="2"/>
      <c r="E155" s="2" t="s">
        <v>151</v>
      </c>
      <c r="F155" s="2"/>
      <c r="G155" s="12">
        <v>0</v>
      </c>
    </row>
    <row r="156" spans="1:8" x14ac:dyDescent="0.2">
      <c r="A156" s="2"/>
      <c r="B156" s="2"/>
      <c r="C156" s="2"/>
      <c r="D156" s="2" t="s">
        <v>152</v>
      </c>
      <c r="E156" s="2"/>
      <c r="F156" s="2"/>
      <c r="G156" s="8">
        <f t="shared" ref="G156" si="18">ROUND(SUM(G151:G155),5)</f>
        <v>85890.37</v>
      </c>
    </row>
    <row r="157" spans="1:8" x14ac:dyDescent="0.2">
      <c r="A157" s="2"/>
      <c r="B157" s="2"/>
      <c r="C157" s="2"/>
      <c r="D157" s="2" t="s">
        <v>153</v>
      </c>
      <c r="E157" s="2"/>
      <c r="F157" s="2"/>
      <c r="G157" s="8"/>
      <c r="H157" s="14"/>
    </row>
    <row r="158" spans="1:8" x14ac:dyDescent="0.2">
      <c r="A158" s="2"/>
      <c r="B158" s="2"/>
      <c r="C158" s="2"/>
      <c r="D158" s="2"/>
      <c r="E158" s="2" t="s">
        <v>154</v>
      </c>
      <c r="F158" s="2"/>
      <c r="G158" s="8">
        <v>24126.34</v>
      </c>
    </row>
    <row r="159" spans="1:8" x14ac:dyDescent="0.2">
      <c r="A159" s="2"/>
      <c r="B159" s="2"/>
      <c r="C159" s="2"/>
      <c r="D159" s="2"/>
      <c r="E159" s="2" t="s">
        <v>155</v>
      </c>
      <c r="F159" s="2"/>
      <c r="G159" s="8">
        <v>16502.78</v>
      </c>
    </row>
    <row r="160" spans="1:8" x14ac:dyDescent="0.2">
      <c r="A160" s="2"/>
      <c r="B160" s="2"/>
      <c r="C160" s="2"/>
      <c r="D160" s="2"/>
      <c r="E160" s="2" t="s">
        <v>156</v>
      </c>
      <c r="F160" s="2"/>
      <c r="G160" s="8">
        <v>6000</v>
      </c>
    </row>
    <row r="161" spans="1:7" x14ac:dyDescent="0.2">
      <c r="A161" s="2"/>
      <c r="B161" s="2"/>
      <c r="C161" s="2"/>
      <c r="D161" s="2"/>
      <c r="E161" s="2" t="s">
        <v>157</v>
      </c>
      <c r="F161" s="2"/>
      <c r="G161" s="8">
        <v>6864</v>
      </c>
    </row>
    <row r="162" spans="1:7" ht="12" thickBot="1" x14ac:dyDescent="0.25">
      <c r="A162" s="2"/>
      <c r="B162" s="2"/>
      <c r="C162" s="2"/>
      <c r="D162" s="2"/>
      <c r="E162" s="2" t="s">
        <v>158</v>
      </c>
      <c r="F162" s="2"/>
      <c r="G162" s="12">
        <v>55232.73</v>
      </c>
    </row>
    <row r="163" spans="1:7" x14ac:dyDescent="0.2">
      <c r="A163" s="2"/>
      <c r="B163" s="2"/>
      <c r="C163" s="2"/>
      <c r="D163" s="2" t="s">
        <v>159</v>
      </c>
      <c r="E163" s="2"/>
      <c r="F163" s="2"/>
      <c r="G163" s="8">
        <f>ROUND(SUM(G157:G162),5)</f>
        <v>108725.85</v>
      </c>
    </row>
    <row r="164" spans="1:7" x14ac:dyDescent="0.2">
      <c r="A164" s="2"/>
      <c r="B164" s="2"/>
      <c r="C164" s="2"/>
      <c r="D164" s="2" t="s">
        <v>160</v>
      </c>
      <c r="E164" s="2"/>
      <c r="F164" s="2"/>
      <c r="G164" s="8"/>
    </row>
    <row r="165" spans="1:7" ht="12" thickBot="1" x14ac:dyDescent="0.25">
      <c r="A165" s="2"/>
      <c r="B165" s="2"/>
      <c r="C165" s="2"/>
      <c r="D165" s="2"/>
      <c r="E165" s="2" t="s">
        <v>161</v>
      </c>
      <c r="F165" s="2"/>
      <c r="G165" s="12">
        <v>10952.7</v>
      </c>
    </row>
    <row r="166" spans="1:7" x14ac:dyDescent="0.2">
      <c r="A166" s="2"/>
      <c r="B166" s="2"/>
      <c r="C166" s="2"/>
      <c r="D166" s="2" t="s">
        <v>162</v>
      </c>
      <c r="E166" s="2"/>
      <c r="F166" s="2"/>
      <c r="G166" s="8">
        <f t="shared" ref="G166" si="19">ROUND(SUM(G164:G165),5)</f>
        <v>10952.7</v>
      </c>
    </row>
    <row r="167" spans="1:7" x14ac:dyDescent="0.2">
      <c r="A167" s="2"/>
      <c r="B167" s="2"/>
      <c r="C167" s="2"/>
      <c r="D167" s="2" t="s">
        <v>163</v>
      </c>
      <c r="E167" s="2"/>
      <c r="F167" s="2"/>
      <c r="G167" s="8"/>
    </row>
    <row r="168" spans="1:7" x14ac:dyDescent="0.2">
      <c r="A168" s="2"/>
      <c r="B168" s="2"/>
      <c r="C168" s="2"/>
      <c r="D168" s="2"/>
      <c r="E168" s="2" t="s">
        <v>164</v>
      </c>
      <c r="F168" s="2"/>
      <c r="G168" s="8">
        <v>500</v>
      </c>
    </row>
    <row r="169" spans="1:7" x14ac:dyDescent="0.2">
      <c r="A169" s="2"/>
      <c r="B169" s="2"/>
      <c r="C169" s="2"/>
      <c r="D169" s="2"/>
      <c r="E169" s="2" t="s">
        <v>165</v>
      </c>
      <c r="F169" s="2"/>
      <c r="G169" s="8">
        <v>325</v>
      </c>
    </row>
    <row r="170" spans="1:7" ht="12" thickBot="1" x14ac:dyDescent="0.25">
      <c r="A170" s="2"/>
      <c r="B170" s="2"/>
      <c r="C170" s="2"/>
      <c r="D170" s="2"/>
      <c r="E170" s="2" t="s">
        <v>166</v>
      </c>
      <c r="F170" s="2"/>
      <c r="G170" s="12">
        <v>0</v>
      </c>
    </row>
    <row r="171" spans="1:7" x14ac:dyDescent="0.2">
      <c r="A171" s="2"/>
      <c r="B171" s="2"/>
      <c r="C171" s="2"/>
      <c r="D171" s="2" t="s">
        <v>167</v>
      </c>
      <c r="E171" s="2"/>
      <c r="F171" s="2"/>
      <c r="G171" s="8">
        <f t="shared" ref="G171" si="20">ROUND(SUM(G167:G170),5)</f>
        <v>825</v>
      </c>
    </row>
    <row r="172" spans="1:7" x14ac:dyDescent="0.2">
      <c r="A172" s="2"/>
      <c r="B172" s="2"/>
      <c r="C172" s="2"/>
      <c r="D172" s="2" t="s">
        <v>168</v>
      </c>
      <c r="E172" s="2"/>
      <c r="F172" s="2"/>
      <c r="G172" s="8"/>
    </row>
    <row r="173" spans="1:7" x14ac:dyDescent="0.2">
      <c r="A173" s="2"/>
      <c r="B173" s="2"/>
      <c r="C173" s="2"/>
      <c r="D173" s="2"/>
      <c r="E173" s="2" t="s">
        <v>169</v>
      </c>
      <c r="F173" s="2"/>
      <c r="G173" s="8">
        <v>33347.57</v>
      </c>
    </row>
    <row r="174" spans="1:7" x14ac:dyDescent="0.2">
      <c r="A174" s="2"/>
      <c r="B174" s="2"/>
      <c r="C174" s="2"/>
      <c r="D174" s="2"/>
      <c r="E174" s="2" t="s">
        <v>229</v>
      </c>
      <c r="F174" s="2"/>
      <c r="G174" s="8">
        <v>0</v>
      </c>
    </row>
    <row r="175" spans="1:7" x14ac:dyDescent="0.2">
      <c r="A175" s="2"/>
      <c r="B175" s="2"/>
      <c r="C175" s="2"/>
      <c r="D175" s="2"/>
      <c r="E175" s="2" t="s">
        <v>230</v>
      </c>
      <c r="F175" s="2"/>
      <c r="G175" s="8">
        <v>0</v>
      </c>
    </row>
    <row r="176" spans="1:7" ht="12" thickBot="1" x14ac:dyDescent="0.25">
      <c r="A176" s="2"/>
      <c r="B176" s="2"/>
      <c r="C176" s="2"/>
      <c r="D176" s="2"/>
      <c r="E176" s="2" t="s">
        <v>231</v>
      </c>
      <c r="F176" s="2"/>
      <c r="G176" s="12">
        <v>0</v>
      </c>
    </row>
    <row r="177" spans="1:7" x14ac:dyDescent="0.2">
      <c r="A177" s="2"/>
      <c r="B177" s="2"/>
      <c r="C177" s="2"/>
      <c r="D177" s="2" t="s">
        <v>170</v>
      </c>
      <c r="E177" s="2"/>
      <c r="F177" s="2"/>
      <c r="G177" s="8">
        <f>ROUND(SUM(G172:G176),5)</f>
        <v>33347.57</v>
      </c>
    </row>
    <row r="178" spans="1:7" x14ac:dyDescent="0.2">
      <c r="A178" s="2"/>
      <c r="B178" s="2"/>
      <c r="C178" s="2"/>
      <c r="D178" s="2" t="s">
        <v>171</v>
      </c>
      <c r="E178" s="2"/>
      <c r="F178" s="2"/>
      <c r="G178" s="8"/>
    </row>
    <row r="179" spans="1:7" x14ac:dyDescent="0.2">
      <c r="A179" s="2"/>
      <c r="B179" s="2"/>
      <c r="C179" s="2"/>
      <c r="D179" s="2"/>
      <c r="E179" s="2" t="s">
        <v>172</v>
      </c>
      <c r="F179" s="2"/>
      <c r="G179" s="8">
        <v>0</v>
      </c>
    </row>
    <row r="180" spans="1:7" x14ac:dyDescent="0.2">
      <c r="A180" s="2"/>
      <c r="B180" s="2"/>
      <c r="C180" s="2"/>
      <c r="D180" s="2"/>
      <c r="E180" s="2" t="s">
        <v>173</v>
      </c>
      <c r="F180" s="2"/>
      <c r="G180" s="8">
        <v>0</v>
      </c>
    </row>
    <row r="181" spans="1:7" x14ac:dyDescent="0.2">
      <c r="A181" s="2"/>
      <c r="B181" s="2"/>
      <c r="C181" s="2"/>
      <c r="D181" s="2"/>
      <c r="E181" s="2" t="s">
        <v>174</v>
      </c>
      <c r="F181" s="2"/>
      <c r="G181" s="8">
        <v>0</v>
      </c>
    </row>
    <row r="182" spans="1:7" ht="12" thickBot="1" x14ac:dyDescent="0.25">
      <c r="A182" s="2"/>
      <c r="B182" s="2"/>
      <c r="C182" s="2"/>
      <c r="D182" s="2"/>
      <c r="E182" s="2" t="s">
        <v>175</v>
      </c>
      <c r="F182" s="2"/>
      <c r="G182" s="12">
        <v>2970.88</v>
      </c>
    </row>
    <row r="183" spans="1:7" x14ac:dyDescent="0.2">
      <c r="A183" s="2"/>
      <c r="B183" s="2"/>
      <c r="C183" s="2"/>
      <c r="D183" s="2" t="s">
        <v>176</v>
      </c>
      <c r="E183" s="2"/>
      <c r="F183" s="2"/>
      <c r="G183" s="8">
        <f t="shared" ref="G183" si="21">ROUND(SUM(G178:G182),5)</f>
        <v>2970.88</v>
      </c>
    </row>
    <row r="184" spans="1:7" x14ac:dyDescent="0.2">
      <c r="A184" s="2"/>
      <c r="B184" s="2"/>
      <c r="C184" s="2"/>
      <c r="D184" s="2" t="s">
        <v>177</v>
      </c>
      <c r="E184" s="2"/>
      <c r="F184" s="2"/>
      <c r="G184" s="8"/>
    </row>
    <row r="185" spans="1:7" x14ac:dyDescent="0.2">
      <c r="A185" s="2"/>
      <c r="B185" s="2"/>
      <c r="C185" s="2"/>
      <c r="D185" s="2"/>
      <c r="E185" s="2" t="s">
        <v>178</v>
      </c>
      <c r="F185" s="2"/>
      <c r="G185" s="8">
        <v>1872</v>
      </c>
    </row>
    <row r="186" spans="1:7" x14ac:dyDescent="0.2">
      <c r="A186" s="2"/>
      <c r="B186" s="2"/>
      <c r="C186" s="2"/>
      <c r="D186" s="2"/>
      <c r="E186" s="2" t="s">
        <v>179</v>
      </c>
      <c r="F186" s="2"/>
      <c r="G186" s="8">
        <v>687.5</v>
      </c>
    </row>
    <row r="187" spans="1:7" x14ac:dyDescent="0.2">
      <c r="A187" s="2"/>
      <c r="B187" s="2"/>
      <c r="C187" s="2"/>
      <c r="D187" s="2"/>
      <c r="E187" s="2" t="s">
        <v>180</v>
      </c>
      <c r="F187" s="2"/>
      <c r="G187" s="8">
        <v>5500</v>
      </c>
    </row>
    <row r="188" spans="1:7" x14ac:dyDescent="0.2">
      <c r="A188" s="2"/>
      <c r="B188" s="2"/>
      <c r="C188" s="2"/>
      <c r="D188" s="2"/>
      <c r="E188" s="2" t="s">
        <v>181</v>
      </c>
      <c r="F188" s="2"/>
      <c r="G188" s="8">
        <v>100</v>
      </c>
    </row>
    <row r="189" spans="1:7" x14ac:dyDescent="0.2">
      <c r="A189" s="2"/>
      <c r="B189" s="2"/>
      <c r="C189" s="2"/>
      <c r="D189" s="2"/>
      <c r="E189" s="2" t="s">
        <v>182</v>
      </c>
      <c r="F189" s="2"/>
      <c r="G189" s="8">
        <v>16</v>
      </c>
    </row>
    <row r="190" spans="1:7" ht="12" thickBot="1" x14ac:dyDescent="0.25">
      <c r="A190" s="2"/>
      <c r="B190" s="2"/>
      <c r="C190" s="2"/>
      <c r="D190" s="2"/>
      <c r="E190" s="2" t="s">
        <v>183</v>
      </c>
      <c r="F190" s="2"/>
      <c r="G190" s="12">
        <v>2400</v>
      </c>
    </row>
    <row r="191" spans="1:7" x14ac:dyDescent="0.2">
      <c r="A191" s="2"/>
      <c r="B191" s="2"/>
      <c r="C191" s="2"/>
      <c r="D191" s="2" t="s">
        <v>184</v>
      </c>
      <c r="E191" s="2"/>
      <c r="F191" s="2"/>
      <c r="G191" s="8">
        <f t="shared" ref="G191" si="22">ROUND(SUM(G184:G190),5)</f>
        <v>10575.5</v>
      </c>
    </row>
    <row r="192" spans="1:7" x14ac:dyDescent="0.2">
      <c r="A192" s="2"/>
      <c r="B192" s="2"/>
      <c r="C192" s="2"/>
      <c r="D192" s="2" t="s">
        <v>185</v>
      </c>
      <c r="E192" s="2"/>
      <c r="F192" s="2"/>
      <c r="G192" s="8"/>
    </row>
    <row r="193" spans="1:7" x14ac:dyDescent="0.2">
      <c r="A193" s="2"/>
      <c r="B193" s="2"/>
      <c r="C193" s="2"/>
      <c r="D193" s="2"/>
      <c r="E193" s="2" t="s">
        <v>186</v>
      </c>
      <c r="F193" s="2"/>
      <c r="G193" s="8">
        <v>32944.730000000003</v>
      </c>
    </row>
    <row r="194" spans="1:7" x14ac:dyDescent="0.2">
      <c r="A194" s="2"/>
      <c r="B194" s="2"/>
      <c r="C194" s="2"/>
      <c r="D194" s="2"/>
      <c r="E194" s="2" t="s">
        <v>187</v>
      </c>
      <c r="F194" s="2"/>
      <c r="G194" s="8"/>
    </row>
    <row r="195" spans="1:7" x14ac:dyDescent="0.2">
      <c r="A195" s="2"/>
      <c r="B195" s="2"/>
      <c r="C195" s="2"/>
      <c r="D195" s="2"/>
      <c r="E195" s="2"/>
      <c r="F195" s="2" t="s">
        <v>188</v>
      </c>
      <c r="G195" s="8">
        <v>0</v>
      </c>
    </row>
    <row r="196" spans="1:7" x14ac:dyDescent="0.2">
      <c r="A196" s="2"/>
      <c r="B196" s="2"/>
      <c r="C196" s="2"/>
      <c r="D196" s="2"/>
      <c r="E196" s="2"/>
      <c r="F196" s="2" t="s">
        <v>189</v>
      </c>
      <c r="G196" s="8">
        <v>0</v>
      </c>
    </row>
    <row r="197" spans="1:7" x14ac:dyDescent="0.2">
      <c r="A197" s="2"/>
      <c r="B197" s="2"/>
      <c r="C197" s="2"/>
      <c r="D197" s="2"/>
      <c r="E197" s="2"/>
      <c r="F197" s="2" t="s">
        <v>190</v>
      </c>
      <c r="G197" s="8">
        <v>0</v>
      </c>
    </row>
    <row r="198" spans="1:7" ht="12" thickBot="1" x14ac:dyDescent="0.25">
      <c r="A198" s="2"/>
      <c r="B198" s="2"/>
      <c r="C198" s="2"/>
      <c r="D198" s="2"/>
      <c r="E198" s="2"/>
      <c r="F198" s="2" t="s">
        <v>191</v>
      </c>
      <c r="G198" s="12">
        <v>794.42</v>
      </c>
    </row>
    <row r="199" spans="1:7" x14ac:dyDescent="0.2">
      <c r="A199" s="2"/>
      <c r="B199" s="2"/>
      <c r="C199" s="2"/>
      <c r="D199" s="2"/>
      <c r="E199" s="2" t="s">
        <v>192</v>
      </c>
      <c r="F199" s="2"/>
      <c r="G199" s="8">
        <f t="shared" ref="G199" si="23">ROUND(SUM(G194:G198),5)</f>
        <v>794.42</v>
      </c>
    </row>
    <row r="200" spans="1:7" x14ac:dyDescent="0.2">
      <c r="A200" s="2"/>
      <c r="B200" s="2"/>
      <c r="C200" s="2"/>
      <c r="D200" s="2"/>
      <c r="E200" s="2" t="s">
        <v>193</v>
      </c>
      <c r="F200" s="2"/>
      <c r="G200" s="8"/>
    </row>
    <row r="201" spans="1:7" x14ac:dyDescent="0.2">
      <c r="A201" s="2"/>
      <c r="B201" s="2"/>
      <c r="C201" s="2"/>
      <c r="D201" s="2"/>
      <c r="E201" s="2"/>
      <c r="F201" s="2" t="s">
        <v>194</v>
      </c>
      <c r="G201" s="8">
        <v>0</v>
      </c>
    </row>
    <row r="202" spans="1:7" x14ac:dyDescent="0.2">
      <c r="A202" s="2"/>
      <c r="B202" s="2"/>
      <c r="C202" s="2"/>
      <c r="D202" s="2"/>
      <c r="E202" s="2"/>
      <c r="F202" s="2" t="s">
        <v>195</v>
      </c>
      <c r="G202" s="8">
        <v>0</v>
      </c>
    </row>
    <row r="203" spans="1:7" x14ac:dyDescent="0.2">
      <c r="A203" s="2"/>
      <c r="B203" s="2"/>
      <c r="C203" s="2"/>
      <c r="D203" s="2"/>
      <c r="E203" s="2"/>
      <c r="F203" s="2" t="s">
        <v>196</v>
      </c>
      <c r="G203" s="8">
        <v>0</v>
      </c>
    </row>
    <row r="204" spans="1:7" ht="12" thickBot="1" x14ac:dyDescent="0.25">
      <c r="A204" s="2"/>
      <c r="B204" s="2"/>
      <c r="C204" s="2"/>
      <c r="D204" s="2"/>
      <c r="E204" s="2"/>
      <c r="F204" s="2" t="s">
        <v>197</v>
      </c>
      <c r="G204" s="12">
        <v>1640.5</v>
      </c>
    </row>
    <row r="205" spans="1:7" x14ac:dyDescent="0.2">
      <c r="A205" s="2"/>
      <c r="B205" s="2"/>
      <c r="C205" s="2"/>
      <c r="D205" s="2"/>
      <c r="E205" s="2" t="s">
        <v>198</v>
      </c>
      <c r="F205" s="2"/>
      <c r="G205" s="8">
        <f t="shared" ref="G205" si="24">ROUND(SUM(G200:G204),5)</f>
        <v>1640.5</v>
      </c>
    </row>
    <row r="206" spans="1:7" x14ac:dyDescent="0.2">
      <c r="A206" s="2"/>
      <c r="B206" s="2"/>
      <c r="C206" s="2"/>
      <c r="D206" s="2"/>
      <c r="E206" s="2" t="s">
        <v>199</v>
      </c>
      <c r="F206" s="2"/>
      <c r="G206" s="8"/>
    </row>
    <row r="207" spans="1:7" x14ac:dyDescent="0.2">
      <c r="A207" s="2"/>
      <c r="B207" s="2"/>
      <c r="C207" s="2"/>
      <c r="D207" s="2"/>
      <c r="E207" s="2"/>
      <c r="F207" s="2" t="s">
        <v>200</v>
      </c>
      <c r="G207" s="8">
        <v>0</v>
      </c>
    </row>
    <row r="208" spans="1:7" x14ac:dyDescent="0.2">
      <c r="A208" s="2"/>
      <c r="B208" s="2"/>
      <c r="C208" s="2"/>
      <c r="D208" s="2"/>
      <c r="E208" s="2"/>
      <c r="F208" s="2" t="s">
        <v>201</v>
      </c>
      <c r="G208" s="8">
        <v>0</v>
      </c>
    </row>
    <row r="209" spans="1:7" x14ac:dyDescent="0.2">
      <c r="A209" s="2"/>
      <c r="B209" s="2"/>
      <c r="C209" s="2"/>
      <c r="D209" s="2"/>
      <c r="E209" s="2"/>
      <c r="F209" s="2" t="s">
        <v>202</v>
      </c>
      <c r="G209" s="8">
        <v>0</v>
      </c>
    </row>
    <row r="210" spans="1:7" ht="12" thickBot="1" x14ac:dyDescent="0.25">
      <c r="A210" s="2"/>
      <c r="B210" s="2"/>
      <c r="C210" s="2"/>
      <c r="D210" s="2"/>
      <c r="E210" s="2"/>
      <c r="F210" s="2" t="s">
        <v>203</v>
      </c>
      <c r="G210" s="12">
        <v>13737.16</v>
      </c>
    </row>
    <row r="211" spans="1:7" x14ac:dyDescent="0.2">
      <c r="A211" s="2"/>
      <c r="B211" s="2"/>
      <c r="C211" s="2"/>
      <c r="D211" s="2"/>
      <c r="E211" s="2" t="s">
        <v>204</v>
      </c>
      <c r="F211" s="2"/>
      <c r="G211" s="8">
        <f t="shared" ref="G211" si="25">ROUND(SUM(G206:G210),5)</f>
        <v>13737.16</v>
      </c>
    </row>
    <row r="212" spans="1:7" ht="12" thickBot="1" x14ac:dyDescent="0.25">
      <c r="A212" s="2"/>
      <c r="B212" s="2"/>
      <c r="C212" s="2"/>
      <c r="D212" s="2"/>
      <c r="E212" s="2" t="s">
        <v>205</v>
      </c>
      <c r="F212" s="2"/>
      <c r="G212" s="12">
        <v>3500</v>
      </c>
    </row>
    <row r="213" spans="1:7" x14ac:dyDescent="0.2">
      <c r="A213" s="2"/>
      <c r="B213" s="2"/>
      <c r="C213" s="2"/>
      <c r="D213" s="2" t="s">
        <v>206</v>
      </c>
      <c r="E213" s="2"/>
      <c r="F213" s="2"/>
      <c r="G213" s="8">
        <f t="shared" ref="G213" si="26">ROUND(SUM(G192:G193)+G199+G205+SUM(G211:G212),5)</f>
        <v>52616.81</v>
      </c>
    </row>
    <row r="214" spans="1:7" ht="12" thickBot="1" x14ac:dyDescent="0.25">
      <c r="A214" s="2"/>
      <c r="B214" s="2"/>
      <c r="C214" s="2"/>
      <c r="D214" s="2" t="s">
        <v>207</v>
      </c>
      <c r="E214" s="2"/>
      <c r="F214" s="2"/>
      <c r="G214" s="8">
        <v>0</v>
      </c>
    </row>
    <row r="215" spans="1:7" ht="12" thickBot="1" x14ac:dyDescent="0.25">
      <c r="A215" s="2"/>
      <c r="B215" s="2"/>
      <c r="C215" s="2" t="s">
        <v>208</v>
      </c>
      <c r="D215" s="2"/>
      <c r="E215" s="2"/>
      <c r="F215" s="2"/>
      <c r="G215" s="13">
        <f>ROUND(G90+G120+SUM(G125:G127)+G133+G150+G156+G163+G166+G171+G177+G183+G191+SUM(G213:G214),5)</f>
        <v>688344.5</v>
      </c>
    </row>
    <row r="216" spans="1:7" x14ac:dyDescent="0.2">
      <c r="A216" s="2"/>
      <c r="B216" s="2" t="s">
        <v>209</v>
      </c>
      <c r="C216" s="2"/>
      <c r="D216" s="2"/>
      <c r="E216" s="2"/>
      <c r="F216" s="2"/>
      <c r="G216" s="8">
        <f>ROUND(G89-G215,5)</f>
        <v>39000</v>
      </c>
    </row>
    <row r="217" spans="1:7" x14ac:dyDescent="0.2">
      <c r="A217" s="2"/>
      <c r="B217" s="2" t="s">
        <v>210</v>
      </c>
      <c r="C217" s="2"/>
      <c r="D217" s="2"/>
      <c r="E217" s="2"/>
      <c r="F217" s="2"/>
      <c r="G217" s="8"/>
    </row>
    <row r="218" spans="1:7" x14ac:dyDescent="0.2">
      <c r="A218" s="2"/>
      <c r="B218" s="2"/>
      <c r="C218" s="2" t="s">
        <v>211</v>
      </c>
      <c r="D218" s="2"/>
      <c r="E218" s="2"/>
      <c r="F218" s="2"/>
      <c r="G218" s="8"/>
    </row>
    <row r="219" spans="1:7" x14ac:dyDescent="0.2">
      <c r="A219" s="2"/>
      <c r="B219" s="2"/>
      <c r="C219" s="2"/>
      <c r="D219" s="2" t="s">
        <v>212</v>
      </c>
      <c r="E219" s="2"/>
      <c r="F219" s="2"/>
      <c r="G219" s="8">
        <v>0</v>
      </c>
    </row>
    <row r="220" spans="1:7" x14ac:dyDescent="0.2">
      <c r="A220" s="2"/>
      <c r="B220" s="2"/>
      <c r="C220" s="2"/>
      <c r="D220" s="2" t="s">
        <v>213</v>
      </c>
      <c r="E220" s="2"/>
      <c r="F220" s="2"/>
      <c r="G220" s="8"/>
    </row>
    <row r="221" spans="1:7" x14ac:dyDescent="0.2">
      <c r="A221" s="2"/>
      <c r="B221" s="2"/>
      <c r="C221" s="2"/>
      <c r="D221" s="2"/>
      <c r="E221" s="2" t="s">
        <v>214</v>
      </c>
      <c r="F221" s="2"/>
      <c r="G221" s="8">
        <v>0</v>
      </c>
    </row>
    <row r="222" spans="1:7" x14ac:dyDescent="0.2">
      <c r="A222" s="2"/>
      <c r="B222" s="2"/>
      <c r="C222" s="2"/>
      <c r="D222" s="2"/>
      <c r="E222" s="2" t="s">
        <v>232</v>
      </c>
      <c r="F222" s="2"/>
      <c r="G222" s="8">
        <v>0</v>
      </c>
    </row>
    <row r="223" spans="1:7" ht="12" thickBot="1" x14ac:dyDescent="0.25">
      <c r="A223" s="2"/>
      <c r="B223" s="2"/>
      <c r="C223" s="2"/>
      <c r="D223" s="2"/>
      <c r="E223" s="2" t="s">
        <v>215</v>
      </c>
      <c r="F223" s="2"/>
      <c r="G223" s="8">
        <v>0</v>
      </c>
    </row>
    <row r="224" spans="1:7" ht="12" thickBot="1" x14ac:dyDescent="0.25">
      <c r="A224" s="2"/>
      <c r="B224" s="2"/>
      <c r="C224" s="2"/>
      <c r="D224" s="2" t="s">
        <v>216</v>
      </c>
      <c r="E224" s="2"/>
      <c r="F224" s="2"/>
      <c r="G224" s="13">
        <f t="shared" ref="G224" si="27">ROUND(SUM(G220:G223),5)</f>
        <v>0</v>
      </c>
    </row>
    <row r="225" spans="1:8" x14ac:dyDescent="0.2">
      <c r="A225" s="2"/>
      <c r="B225" s="2"/>
      <c r="C225" s="2" t="s">
        <v>217</v>
      </c>
      <c r="D225" s="2"/>
      <c r="E225" s="2"/>
      <c r="F225" s="2"/>
      <c r="G225" s="8">
        <f t="shared" ref="G225" si="28">ROUND(SUM(G218:G219)+G224,5)</f>
        <v>0</v>
      </c>
    </row>
    <row r="226" spans="1:8" x14ac:dyDescent="0.2">
      <c r="A226" s="2"/>
      <c r="B226" s="2"/>
      <c r="C226" s="2" t="s">
        <v>218</v>
      </c>
      <c r="D226" s="2"/>
      <c r="E226" s="2"/>
      <c r="F226" s="2"/>
      <c r="G226" s="8"/>
    </row>
    <row r="227" spans="1:8" x14ac:dyDescent="0.2">
      <c r="A227" s="2"/>
      <c r="B227" s="2"/>
      <c r="C227" s="2"/>
      <c r="D227" s="2" t="s">
        <v>219</v>
      </c>
      <c r="E227" s="2"/>
      <c r="F227" s="2"/>
      <c r="G227" s="8"/>
    </row>
    <row r="228" spans="1:8" x14ac:dyDescent="0.2">
      <c r="A228" s="2"/>
      <c r="B228" s="2"/>
      <c r="C228" s="2"/>
      <c r="D228" s="2"/>
      <c r="E228" s="2" t="s">
        <v>233</v>
      </c>
      <c r="F228" s="2"/>
      <c r="G228" s="8">
        <v>11500</v>
      </c>
    </row>
    <row r="229" spans="1:8" x14ac:dyDescent="0.2">
      <c r="A229" s="2"/>
      <c r="B229" s="2"/>
      <c r="C229" s="2"/>
      <c r="D229" s="2"/>
      <c r="E229" s="2" t="s">
        <v>220</v>
      </c>
      <c r="F229" s="2"/>
      <c r="G229" s="8">
        <v>15000</v>
      </c>
    </row>
    <row r="230" spans="1:8" x14ac:dyDescent="0.2">
      <c r="A230" s="2"/>
      <c r="B230" s="2"/>
      <c r="C230" s="2"/>
      <c r="D230" s="2"/>
      <c r="E230" s="2" t="s">
        <v>221</v>
      </c>
      <c r="F230" s="2"/>
      <c r="G230" s="8">
        <v>5000</v>
      </c>
      <c r="H230" s="15"/>
    </row>
    <row r="231" spans="1:8" x14ac:dyDescent="0.2">
      <c r="A231" s="2"/>
      <c r="B231" s="2"/>
      <c r="C231" s="2"/>
      <c r="D231" s="2"/>
      <c r="E231" s="2" t="s">
        <v>222</v>
      </c>
      <c r="F231" s="2"/>
      <c r="G231" s="8">
        <v>7500</v>
      </c>
    </row>
    <row r="232" spans="1:8" ht="12" thickBot="1" x14ac:dyDescent="0.25">
      <c r="A232" s="2"/>
      <c r="B232" s="2"/>
      <c r="C232" s="2"/>
      <c r="D232" s="2"/>
      <c r="E232" s="2" t="s">
        <v>223</v>
      </c>
      <c r="F232" s="2"/>
      <c r="G232" s="8">
        <v>0</v>
      </c>
    </row>
    <row r="233" spans="1:8" ht="12" thickBot="1" x14ac:dyDescent="0.25">
      <c r="A233" s="2"/>
      <c r="B233" s="2"/>
      <c r="C233" s="2"/>
      <c r="D233" s="2" t="s">
        <v>224</v>
      </c>
      <c r="E233" s="2"/>
      <c r="F233" s="2"/>
      <c r="G233" s="16">
        <f t="shared" ref="G233" si="29">ROUND(SUM(G227:G232),5)</f>
        <v>39000</v>
      </c>
    </row>
    <row r="234" spans="1:8" ht="12" thickBot="1" x14ac:dyDescent="0.25">
      <c r="A234" s="2"/>
      <c r="B234" s="2"/>
      <c r="C234" s="2" t="s">
        <v>225</v>
      </c>
      <c r="D234" s="2"/>
      <c r="E234" s="2"/>
      <c r="F234" s="2"/>
      <c r="G234" s="16">
        <f t="shared" ref="G234" si="30">ROUND(G226+G233,5)</f>
        <v>39000</v>
      </c>
    </row>
    <row r="235" spans="1:8" ht="12" thickBot="1" x14ac:dyDescent="0.25">
      <c r="A235" s="2"/>
      <c r="B235" s="2" t="s">
        <v>226</v>
      </c>
      <c r="C235" s="2"/>
      <c r="D235" s="2"/>
      <c r="E235" s="2"/>
      <c r="F235" s="2"/>
      <c r="G235" s="16">
        <f t="shared" ref="G235" si="31">ROUND(G217+G225-G234,5)</f>
        <v>-39000</v>
      </c>
    </row>
    <row r="236" spans="1:8" s="15" customFormat="1" ht="12" thickBot="1" x14ac:dyDescent="0.25">
      <c r="A236" s="2" t="s">
        <v>227</v>
      </c>
      <c r="B236" s="2"/>
      <c r="C236" s="2"/>
      <c r="D236" s="2"/>
      <c r="E236" s="2"/>
      <c r="F236" s="2"/>
      <c r="G236" s="17">
        <f t="shared" ref="G236" si="32">ROUND(G216+G235,5)</f>
        <v>0</v>
      </c>
      <c r="H236" s="4"/>
    </row>
    <row r="237" spans="1:8" ht="12" thickTop="1" x14ac:dyDescent="0.2"/>
  </sheetData>
  <printOptions gridLines="1"/>
  <pageMargins left="0.2" right="0.2" top="0.75" bottom="0.25" header="0.1" footer="0.3"/>
  <pageSetup paperSize="5" scale="95" fitToHeight="0" orientation="landscape" r:id="rId1"/>
  <headerFooter>
    <oddHeader xml:space="preserve">&amp;C&amp;"Arial,Bold"&amp;12 Mount Gretna Borough, General Fund
&amp;14 Profit &amp;&amp; Loss Budget Performance
&amp;10 January through October 7, 2025
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Goepfert Admin</dc:creator>
  <cp:lastModifiedBy>Betsy Goepfert Admin</cp:lastModifiedBy>
  <cp:lastPrinted>2025-11-11T17:42:40Z</cp:lastPrinted>
  <dcterms:created xsi:type="dcterms:W3CDTF">2025-10-07T17:45:55Z</dcterms:created>
  <dcterms:modified xsi:type="dcterms:W3CDTF">2025-12-09T13:50:25Z</dcterms:modified>
</cp:coreProperties>
</file>